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440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M45" i="22" l="1"/>
  <c r="M49" i="22" s="1"/>
  <c r="M57" i="22" s="1"/>
  <c r="M68" i="22" s="1"/>
  <c r="L46" i="22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0" i="22" l="1"/>
  <c r="M51" i="22"/>
  <c r="J50" i="22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<sst xmlns="http://schemas.openxmlformats.org/spreadsheetml/2006/main" count="339" uniqueCount="308">
  <si>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</si>
  <si>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</si>
  <si>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</si>
  <si>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</si>
  <si>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</si>
  <si>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</si>
  <si>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</si>
  <si>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</si>
  <si>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</si>
  <si>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</si>
  <si>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</si>
  <si>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</si>
  <si>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</si>
  <si>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</si>
  <si>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</si>
  <si>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</si>
  <si>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</si>
  <si>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</si>
  <si>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</si>
  <si>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</si>
  <si>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</si>
  <si>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</si>
  <si>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</si>
  <si>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</si>
  <si>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</si>
  <si>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</si>
  <si>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</si>
  <si>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</si>
  <si>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</si>
  <si>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</si>
  <si>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</si>
  <si>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</si>
  <si>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</si>
  <si>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</si>
  <si>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</si>
  <si>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</si>
  <si>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</si>
  <si>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</si>
  <si>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</si>
  <si>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</si>
  <si>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</si>
  <si>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</si>
  <si>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</si>
  <si>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</si>
  <si>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</si>
  <si>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</si>
  <si>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</si>
  <si>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</si>
  <si>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</si>
  <si>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</si>
  <si>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</si>
  <si>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</si>
  <si>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</si>
  <si>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</si>
  <si>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</si>
  <si>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</si>
  <si>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</si>
  <si>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</si>
  <si>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</si>
  <si>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</si>
  <si>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</si>
  <si>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</si>
  <si>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</si>
  <si>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</si>
  <si>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</si>
  <si>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</si>
  <si>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</si>
  <si>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</si>
  <si>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</si>
  <si>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</si>
  <si>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</si>
  <si>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</si>
  <si>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</si>
  <si>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</si>
  <si>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</si>
  <si>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</si>
  <si>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</si>
  <si>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</si>
  <si>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</si>
  <si>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</si>
  <si>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</si>
  <si>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</si>
  <si>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</si>
  <si>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</si>
  <si>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</si>
  <si>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</si>
  <si>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</si>
  <si>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</si>
  <si>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</si>
  <si>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</si>
  <si>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</si>
  <si>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</si>
  <si>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</si>
  <si>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</si>
  <si>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</si>
  <si>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</si>
  <si>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</si>
  <si>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</si>
  <si>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</si>
  <si>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</si>
  <si>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</si>
  <si>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</si>
  <si>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</si>
  <si>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</si>
  <si>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</si>
  <si>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</si>
  <si>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</si>
  <si>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</si>
  <si>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</si>
  <si>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</si>
  <si>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</si>
  <si>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</si>
  <si>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</si>
  <si>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</si>
  <si>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</si>
  <si>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</si>
  <si>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</si>
  <si>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</si>
  <si>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</si>
  <si>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</si>
  <si>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</si>
  <si>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</si>
  <si>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</si>
  <si>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</si>
  <si>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</si>
  <si>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</si>
  <si>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</si>
  <si>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</si>
  <si>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</si>
  <si>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</si>
  <si>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</si>
  <si>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</si>
  <si>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</si>
  <si>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</si>
  <si>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</si>
  <si>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</si>
  <si>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</si>
  <si>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</si>
  <si>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</si>
  <si>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</si>
  <si>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</si>
  <si>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</si>
  <si>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</si>
  <si>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</si>
  <si>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</si>
  <si>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</si>
  <si>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</si>
  <si>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</si>
  <si>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</si>
  <si>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</si>
  <si>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</si>
  <si>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</si>
  <si>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</si>
  <si>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</si>
  <si>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</si>
  <si>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</si>
  <si>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</si>
  <si>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</si>
  <si>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</si>
  <si>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</si>
  <si>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</si>
  <si>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</si>
  <si>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</si>
  <si>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</si>
  <si>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</si>
  <si>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</si>
  <si>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</si>
  <si>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</si>
  <si>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</si>
  <si>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</si>
  <si>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</si>
  <si>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</si>
  <si>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</si>
  <si>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</si>
  <si>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</si>
  <si>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</si>
  <si>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</si>
  <si>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</si>
  <si>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</si>
  <si>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</si>
  <si>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</si>
  <si>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</si>
  <si>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</si>
  <si>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</si>
  <si>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</si>
  <si>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</si>
  <si>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</si>
  <si>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</si>
  <si>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</si>
  <si>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</si>
  <si>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</si>
  <si>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</si>
  <si>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</si>
  <si>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</si>
  <si>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</si>
  <si>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</si>
  <si>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</si>
  <si>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</si>
  <si>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</si>
  <si>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</si>
  <si>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</si>
  <si>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</si>
  <si>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</si>
  <si>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</si>
  <si>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</si>
  <si>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</si>
  <si>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</si>
  <si>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</si>
  <si>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</si>
  <si>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</si>
  <si>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</si>
  <si>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</si>
  <si>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</si>
  <si>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</si>
  <si>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</si>
  <si>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</si>
  <si>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</si>
  <si>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</si>
  <si>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</si>
  <si>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</si>
  <si>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</si>
  <si>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</si>
  <si>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</si>
  <si>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</si>
  <si>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</si>
  <si>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</si>
  <si>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</si>
  <si>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</si>
  <si>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</si>
  <si>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</si>
  <si>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</si>
  <si>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</si>
  <si>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</si>
  <si>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</si>
  <si>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</si>
  <si>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</si>
  <si>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</si>
  <si>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</si>
  <si>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</si>
  <si>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</si>
  <si>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</si>
  <si>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</si>
  <si>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</si>
  <si>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</si>
  <si>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</si>
  <si>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</si>
  <si>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</si>
  <si>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</si>
  <si>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</si>
  <si>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</si>
  <si>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</si>
  <si>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</si>
  <si>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</si>
  <si>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</si>
  <si>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</si>
  <si>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</si>
  <si>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</si>
  <si>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</si>
  <si>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</si>
  <si>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</si>
  <si>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</si>
  <si>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</si>
  <si>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</si>
  <si>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</si>
  <si>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</si>
  <si>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</si>
  <si>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</si>
  <si>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</si>
  <si>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</si>
  <si>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</si>
  <si>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</si>
  <si>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</si>
  <si>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</si>
  <si>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</si>
  <si>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</si>
  <si>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</si>
  <si>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</si>
  <si>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</si>
  <si>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</si>
  <si>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</si>
  <si>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</si>
  <si>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</si>
  <si>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</si>
  <si>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</si>
  <si>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</si>
  <si>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</si>
  <si>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</si>
  <si>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</si>
  <si>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</si>
  <si>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</si>
  <si>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</si>
  <si>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</si>
  <si>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</si>
  <si>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</si>
  <si>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</si>
  <si>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</si>
  <si>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</si>
  <si>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>1.1.2014.</t>
  </si>
  <si>
    <t>Brajević Iva</t>
  </si>
  <si>
    <t>048 651 228</t>
  </si>
  <si>
    <t>Iva.Brajevic@podravka.hr</t>
  </si>
  <si>
    <t>Accounting policies in year 2014. did not change.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</si>
  <si>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</si>
  <si>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</si>
  <si>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</si>
  <si>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31.12.2014.</t>
  </si>
  <si>
    <t>as at 31.12.2014.</t>
  </si>
  <si>
    <t>for the period 1.1.2014. to 31.12.2014.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</si>
</sst>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A4" zoomScale="130" zoomScaleNormal="130" zoomScaleSheetLayoutView="100" workbookViewId="0">
      <selection sqref="A1:C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297</v>
      </c>
      <c r="F2" s="19"/>
      <c r="G2" s="88" t="s">
        <v>279</v>
      </c>
      <c r="H2" s="18" t="s">
        <v>305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>
        <v>2884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298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299</v>
      </c>
      <c r="D48" s="167"/>
      <c r="E48" s="168"/>
      <c r="F48" s="25"/>
      <c r="G48" s="31" t="s">
        <v>37</v>
      </c>
      <c r="H48" s="166" t="s">
        <v>293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300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280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K52" sqref="K52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1216973678</v>
      </c>
      <c r="K9" s="10">
        <f>K10+K17+K27+K36+K40</f>
        <v>1316850000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98325947</v>
      </c>
      <c r="K10" s="10">
        <f>SUM(K11:K16)</f>
        <v>131249857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95339734</v>
      </c>
      <c r="K12" s="11">
        <v>123959977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2986213</v>
      </c>
      <c r="K15" s="11">
        <v>7289880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693485729</v>
      </c>
      <c r="K17" s="10">
        <f>SUM(K18:K26)</f>
        <v>696007450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39499992</v>
      </c>
      <c r="K18" s="11">
        <v>39690515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423066363</v>
      </c>
      <c r="K19" s="11">
        <v>397566604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181774393</v>
      </c>
      <c r="K20" s="11">
        <v>190426114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5988589</v>
      </c>
      <c r="K21" s="11">
        <v>7710488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96">
        <v>2356450</v>
      </c>
      <c r="K23" s="11">
        <v>880766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96">
        <v>40046390</v>
      </c>
      <c r="K24" s="11">
        <v>58995088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753552</v>
      </c>
      <c r="K25" s="11">
        <v>737875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387810822</v>
      </c>
      <c r="K27" s="10">
        <f>SUM(K28:K35)</f>
        <v>452626748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375382888</v>
      </c>
      <c r="K28" s="11">
        <v>372392313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7583333</v>
      </c>
      <c r="K29" s="11">
        <v>73250000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96">
        <v>907000</v>
      </c>
      <c r="K30" s="11">
        <v>2319795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3937601</v>
      </c>
      <c r="K33" s="11">
        <v>4664640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37351180</v>
      </c>
      <c r="K40" s="11">
        <v>36965945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1173654394</v>
      </c>
      <c r="K41" s="10">
        <f>K42+K50+K57+K65</f>
        <v>1257415768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364525930</v>
      </c>
      <c r="K42" s="10">
        <f>SUM(K43:K49)</f>
        <v>536075990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96958234</v>
      </c>
      <c r="K43" s="11">
        <v>117405771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22927744</v>
      </c>
      <c r="K44" s="11">
        <v>27484468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101827104</v>
      </c>
      <c r="K45" s="11">
        <v>114038787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56411831</v>
      </c>
      <c r="K46" s="11">
        <v>67434594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5441050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80959967</v>
      </c>
      <c r="K48" s="11">
        <v>209712370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567831305</v>
      </c>
      <c r="K50" s="10">
        <f>SUM(K51:K56)</f>
        <v>574902173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367850454</v>
      </c>
      <c r="K51" s="11">
        <v>358862505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96">
        <v>194190983</v>
      </c>
      <c r="K52" s="11">
        <v>176896430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716595</v>
      </c>
      <c r="K54" s="11">
        <v>568443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96">
        <v>4735926</v>
      </c>
      <c r="K55" s="11">
        <v>5765821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96">
        <v>337347</v>
      </c>
      <c r="K56" s="11">
        <v>32808974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168389169</v>
      </c>
      <c r="K57" s="10">
        <f>SUM(K58:K64)</f>
        <v>57652190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75125754</v>
      </c>
      <c r="K58" s="11">
        <v>20000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86694897</v>
      </c>
      <c r="K59" s="11">
        <v>54672815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5514691</v>
      </c>
      <c r="K62" s="11">
        <v>476000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1053827</v>
      </c>
      <c r="K63" s="11">
        <v>2483375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72907990</v>
      </c>
      <c r="K65" s="11">
        <v>88785415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8633708</v>
      </c>
      <c r="K66" s="11">
        <v>8456397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2399261780</v>
      </c>
      <c r="K67" s="10">
        <f>K8+K9+K41+K66</f>
        <v>2582722165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593358567</v>
      </c>
      <c r="K68" s="125">
        <v>608580439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1134309526</v>
      </c>
      <c r="K70" s="14">
        <f>K71+K72+K73+K79+K80+K83+K86</f>
        <v>1337863908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1084000600</v>
      </c>
      <c r="K71" s="11">
        <v>1084000600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44785613</v>
      </c>
      <c r="K72" s="11">
        <v>45763751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-45842810</v>
      </c>
      <c r="K73" s="10">
        <f>K74+K75-K76+K77+K78</f>
        <v>5523313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0</v>
      </c>
      <c r="K74" s="11">
        <v>2568306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21761692</v>
      </c>
      <c r="K75" s="11">
        <v>67604502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0</v>
      </c>
      <c r="K78" s="11">
        <v>2955007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0</v>
      </c>
      <c r="K80" s="10">
        <f>K81-K82</f>
        <v>902407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0</v>
      </c>
      <c r="K81" s="11">
        <v>902407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51366123</v>
      </c>
      <c r="K83" s="10">
        <f>K84-K85</f>
        <v>201673837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51366123</v>
      </c>
      <c r="K84" s="11">
        <v>201673837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37775002</v>
      </c>
      <c r="K87" s="10">
        <f>SUM(K88:K90)</f>
        <v>30539209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14955100</v>
      </c>
      <c r="K88" s="96">
        <v>14460800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22819902</v>
      </c>
      <c r="K90" s="96">
        <v>16078409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527132538</v>
      </c>
      <c r="K91" s="10">
        <f>SUM(K92:K100)</f>
        <v>694686322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527132538</v>
      </c>
      <c r="K94" s="11">
        <v>694686322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641787764</v>
      </c>
      <c r="K101" s="10">
        <f>SUM(K102:K113)</f>
        <v>473188131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44371311</v>
      </c>
      <c r="K102" s="11">
        <v>50437132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0</v>
      </c>
      <c r="K103" s="11">
        <v>429443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336081529</v>
      </c>
      <c r="K104" s="11">
        <v>173261915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887840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225461258</v>
      </c>
      <c r="K106" s="11">
        <v>214401372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29095432</v>
      </c>
      <c r="K109" s="11">
        <v>28770202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2260614</v>
      </c>
      <c r="K110" s="11">
        <v>1843358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681138</v>
      </c>
      <c r="K111" s="11">
        <v>676868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2948642</v>
      </c>
      <c r="K113" s="11">
        <v>3367841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58256950</v>
      </c>
      <c r="K114" s="11">
        <v>46444595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2399261780</v>
      </c>
      <c r="K115" s="10">
        <f>K70+K87+K91+K101+K114</f>
        <v>2582722165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593358567</v>
      </c>
      <c r="K116" s="12">
        <v>608580439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19" zoomScale="110" zoomScaleNormal="110" zoomScaleSheetLayoutView="110" workbookViewId="0">
      <selection activeCell="S47" sqref="S47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286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1912179508</v>
      </c>
      <c r="K8" s="14">
        <f>SUM(K9:K10)</f>
        <v>487266382</v>
      </c>
      <c r="L8" s="14">
        <f>SUM(L9:L10)</f>
        <v>1808000173</v>
      </c>
      <c r="M8" s="14">
        <f>SUM(M9:M10)</f>
        <v>461384427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1876859005</v>
      </c>
      <c r="K9" s="11">
        <v>474468381</v>
      </c>
      <c r="L9" s="11">
        <v>1755983329</v>
      </c>
      <c r="M9" s="11">
        <v>449249987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35320503</v>
      </c>
      <c r="K10" s="11">
        <v>12798001</v>
      </c>
      <c r="L10" s="11">
        <v>52016844</v>
      </c>
      <c r="M10" s="11">
        <v>12134440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1918034607</v>
      </c>
      <c r="K11" s="10">
        <f>K12+K13+K17+K21+K22+K23+K26+K27</f>
        <v>572357856</v>
      </c>
      <c r="L11" s="10">
        <f>L12+L13+L17+L21+L22+L23+L26+L27</f>
        <v>1690634666</v>
      </c>
      <c r="M11" s="10">
        <f>M12+M13+M17+M21+M22+M23+M26+M27</f>
        <v>452470360</v>
      </c>
      <c r="N11" s="92"/>
      <c r="R11" s="83"/>
      <c r="S11" s="83"/>
      <c r="T11" s="83"/>
      <c r="U11" s="83"/>
    </row>
    <row r="12" spans="1:21" x14ac:dyDescent="0.2">
      <c r="A12" s="192" t="s">
        <v>285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6160046</v>
      </c>
      <c r="K12" s="96">
        <v>25458741</v>
      </c>
      <c r="L12" s="11">
        <v>-17602358</v>
      </c>
      <c r="M12" s="96">
        <v>7017292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1210180322</v>
      </c>
      <c r="K13" s="10">
        <f>SUM(K14:K16)</f>
        <v>296350518</v>
      </c>
      <c r="L13" s="10">
        <f>SUM(L14:L16)</f>
        <v>1129844118</v>
      </c>
      <c r="M13" s="10">
        <f>SUM(M14:M16)</f>
        <v>290609055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653699778</v>
      </c>
      <c r="K14" s="11">
        <v>150422745</v>
      </c>
      <c r="L14" s="11">
        <v>621546584</v>
      </c>
      <c r="M14" s="11">
        <v>155747756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315325052</v>
      </c>
      <c r="K15" s="11">
        <v>65489241</v>
      </c>
      <c r="L15" s="11">
        <v>274035293</v>
      </c>
      <c r="M15" s="11">
        <v>65199812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241155492</v>
      </c>
      <c r="K16" s="11">
        <v>80438532</v>
      </c>
      <c r="L16" s="11">
        <v>234262241</v>
      </c>
      <c r="M16" s="11">
        <v>69661487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353153057</v>
      </c>
      <c r="K17" s="10">
        <f>SUM(K18:K20)</f>
        <v>86686883</v>
      </c>
      <c r="L17" s="10">
        <f>SUM(L18:L20)</f>
        <v>329270249</v>
      </c>
      <c r="M17" s="10">
        <f>SUM(M18:M20)</f>
        <v>80052394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219527819</v>
      </c>
      <c r="K18" s="11">
        <v>43856819</v>
      </c>
      <c r="L18" s="11">
        <v>197696583</v>
      </c>
      <c r="M18" s="11">
        <v>38298441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86153773</v>
      </c>
      <c r="K19" s="11">
        <v>27430870</v>
      </c>
      <c r="L19" s="11">
        <v>83044801</v>
      </c>
      <c r="M19" s="11">
        <v>25800912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47471465</v>
      </c>
      <c r="K20" s="11">
        <v>15399194</v>
      </c>
      <c r="L20" s="11">
        <v>48528865</v>
      </c>
      <c r="M20" s="11">
        <v>15953041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84985112</v>
      </c>
      <c r="K21" s="11">
        <v>20683565</v>
      </c>
      <c r="L21" s="11">
        <v>76457368</v>
      </c>
      <c r="M21" s="11">
        <v>20793236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124787229</v>
      </c>
      <c r="K22" s="11">
        <v>42312722</v>
      </c>
      <c r="L22" s="11">
        <v>134979825</v>
      </c>
      <c r="M22" s="11">
        <v>40939955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35210170</v>
      </c>
      <c r="K23" s="10">
        <f>SUM(K24:K25)</f>
        <v>15478991</v>
      </c>
      <c r="L23" s="10">
        <f>SUM(L24:L25)</f>
        <v>0</v>
      </c>
      <c r="M23" s="10">
        <f>SUM(M24:M25)</f>
        <v>0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10530732</v>
      </c>
      <c r="K24" s="11">
        <v>10530732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24679438</v>
      </c>
      <c r="K25" s="11">
        <v>4948259</v>
      </c>
      <c r="L25" s="11">
        <v>0</v>
      </c>
      <c r="M25" s="11">
        <v>0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0</v>
      </c>
      <c r="K26" s="130">
        <v>-754123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103558671</v>
      </c>
      <c r="K27" s="11">
        <v>86140559</v>
      </c>
      <c r="L27" s="11">
        <v>37685464</v>
      </c>
      <c r="M27" s="11">
        <v>13058428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138112976</v>
      </c>
      <c r="K28" s="10">
        <f>SUM(K29:K33)</f>
        <v>113900355</v>
      </c>
      <c r="L28" s="10">
        <f>SUM(L29:L33)</f>
        <v>149915871</v>
      </c>
      <c r="M28" s="10">
        <f>SUM(M29:M33)</f>
        <v>112753437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287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111753392</v>
      </c>
      <c r="K29" s="11">
        <v>102094052</v>
      </c>
      <c r="L29" s="11">
        <v>120022743</v>
      </c>
      <c r="M29" s="11">
        <v>112638936</v>
      </c>
      <c r="N29" s="92"/>
      <c r="P29" s="92"/>
      <c r="R29" s="83"/>
      <c r="S29" s="83"/>
      <c r="T29" s="83"/>
      <c r="U29" s="83"/>
    </row>
    <row r="30" spans="1:21" x14ac:dyDescent="0.2">
      <c r="A30" s="192" t="s">
        <v>302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22174091</v>
      </c>
      <c r="K30" s="11">
        <v>11844315</v>
      </c>
      <c r="L30" s="11">
        <v>29890863</v>
      </c>
      <c r="M30" s="11">
        <v>275457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4185493</v>
      </c>
      <c r="K32" s="129">
        <v>-38012</v>
      </c>
      <c r="L32" s="11">
        <v>2265</v>
      </c>
      <c r="M32" s="127">
        <v>-160956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93512926</v>
      </c>
      <c r="K34" s="10">
        <f>SUM(K35:K38)</f>
        <v>24222192</v>
      </c>
      <c r="L34" s="10">
        <f>SUM(L35:L38)</f>
        <v>65222306</v>
      </c>
      <c r="M34" s="10">
        <f>SUM(M35:M38)</f>
        <v>8539768</v>
      </c>
      <c r="N34" s="92"/>
      <c r="R34" s="83"/>
      <c r="S34" s="83"/>
      <c r="T34" s="83"/>
      <c r="U34" s="83"/>
    </row>
    <row r="35" spans="1:21" x14ac:dyDescent="0.2">
      <c r="A35" s="192" t="s">
        <v>303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22517209</v>
      </c>
      <c r="K35" s="11">
        <v>417665</v>
      </c>
      <c r="L35" s="11">
        <v>2125866</v>
      </c>
      <c r="M35" s="11">
        <v>128649</v>
      </c>
      <c r="N35" s="92"/>
      <c r="R35" s="83"/>
      <c r="S35" s="83"/>
      <c r="T35" s="83"/>
      <c r="U35" s="83"/>
    </row>
    <row r="36" spans="1:21" x14ac:dyDescent="0.2">
      <c r="A36" s="192" t="s">
        <v>304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70995717</v>
      </c>
      <c r="K36" s="11">
        <v>23804527</v>
      </c>
      <c r="L36" s="11">
        <v>63053539</v>
      </c>
      <c r="M36" s="11">
        <v>8368218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0</v>
      </c>
      <c r="K37" s="11">
        <v>0</v>
      </c>
      <c r="L37" s="11">
        <v>42901</v>
      </c>
      <c r="M37" s="11">
        <v>42901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2050292484</v>
      </c>
      <c r="K43" s="10">
        <f>K8+K28+K39+K41</f>
        <v>601166737</v>
      </c>
      <c r="L43" s="10">
        <f>L8+L28+L39+L41</f>
        <v>1957916044</v>
      </c>
      <c r="M43" s="10">
        <f>M8+M28+M39+M41</f>
        <v>574137864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2011547533</v>
      </c>
      <c r="K44" s="10">
        <f>K11+K34+K40+K42</f>
        <v>596580048</v>
      </c>
      <c r="L44" s="10">
        <f>L11+L34+L40+L42</f>
        <v>1755856972</v>
      </c>
      <c r="M44" s="10">
        <f>M11+M34+M40+M42</f>
        <v>461010128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38744951</v>
      </c>
      <c r="K45" s="10">
        <f>K43-K44</f>
        <v>4586689</v>
      </c>
      <c r="L45" s="10">
        <f>L43-L44</f>
        <v>202059072</v>
      </c>
      <c r="M45" s="10">
        <f>M43-M44</f>
        <v>113127736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38744951</v>
      </c>
      <c r="K46" s="10">
        <f>IF(K43&gt;K44,K43-K44,0)</f>
        <v>4586689</v>
      </c>
      <c r="L46" s="10">
        <f>IF(L43&gt;L44,L43-L44,0)</f>
        <v>202059072</v>
      </c>
      <c r="M46" s="10">
        <f>IF(M43&gt;M44,M43-M44,0)</f>
        <v>113127736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-12621172</v>
      </c>
      <c r="K48" s="11">
        <v>-12621172</v>
      </c>
      <c r="L48" s="11">
        <v>385235</v>
      </c>
      <c r="M48" s="11">
        <v>-16727673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51366123</v>
      </c>
      <c r="K49" s="10">
        <f>K45-K48</f>
        <v>17207861</v>
      </c>
      <c r="L49" s="10">
        <f>L45-L48</f>
        <v>201673837</v>
      </c>
      <c r="M49" s="10">
        <f>M45-M48</f>
        <v>129855409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51366123</v>
      </c>
      <c r="K50" s="10">
        <f>IF(K49&gt;0,K49,0)</f>
        <v>17207861</v>
      </c>
      <c r="L50" s="10">
        <f>IF(L49&gt;0,L49,0)</f>
        <v>201673837</v>
      </c>
      <c r="M50" s="10">
        <f>IF(M49&gt;0,M49,0)</f>
        <v>129855409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51366123</v>
      </c>
      <c r="K57" s="9">
        <f>K49</f>
        <v>17207861</v>
      </c>
      <c r="L57" s="9">
        <f>L49</f>
        <v>201673837</v>
      </c>
      <c r="M57" s="9">
        <f>M49</f>
        <v>129855409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51366123</v>
      </c>
      <c r="K68" s="13">
        <f>K57+K67</f>
        <v>17207861</v>
      </c>
      <c r="L68" s="13">
        <f>L57+L67</f>
        <v>201673837</v>
      </c>
      <c r="M68" s="13">
        <f>M57+M67</f>
        <v>129855409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O25" sqref="O25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38744951</v>
      </c>
      <c r="K8" s="11">
        <v>202059072.31999999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84985112</v>
      </c>
      <c r="K9" s="11">
        <v>76457367.670000002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25002293.199999999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25068718</v>
      </c>
      <c r="K11" s="11">
        <v>2392668.2399998899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18535238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143638538</v>
      </c>
      <c r="K13" s="11">
        <v>19968090.270000003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310972557</v>
      </c>
      <c r="K14" s="10">
        <f>SUM(K8:K13)</f>
        <v>325879491.69999987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1603364</v>
      </c>
      <c r="K15" s="11">
        <v>0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0</v>
      </c>
      <c r="K16" s="11">
        <v>0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0</v>
      </c>
      <c r="K17" s="11">
        <v>42797657.310000002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113329699</v>
      </c>
      <c r="K18" s="96">
        <v>117357494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114933063</v>
      </c>
      <c r="K19" s="10">
        <f>SUM(K15:K18)</f>
        <v>160155151.31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196039494</v>
      </c>
      <c r="K20" s="10">
        <f>IF(K14&gt;K19,K14-K19,0)</f>
        <v>165724340.38999987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448477</v>
      </c>
      <c r="K23" s="11">
        <v>2278978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13176969</v>
      </c>
      <c r="K25" s="11">
        <v>11405728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25000000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39728965</v>
      </c>
      <c r="K27" s="11">
        <v>64297311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53354411</v>
      </c>
      <c r="K28" s="10">
        <f>SUM(K23:K27)</f>
        <v>102982017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40552662</v>
      </c>
      <c r="K29" s="11">
        <v>113748837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16795015</v>
      </c>
      <c r="K30" s="11">
        <v>1806020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15861744</v>
      </c>
      <c r="K31" s="11">
        <v>111757731.75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73209421</v>
      </c>
      <c r="K32" s="10">
        <f>SUM(K29:K31)</f>
        <v>227312588.75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19855010</v>
      </c>
      <c r="K34" s="10">
        <f>IF(K32&gt;K28,K32-K28,0)</f>
        <v>124330571.75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146933661</v>
      </c>
      <c r="K37" s="11">
        <v>885235745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0</v>
      </c>
      <c r="K38" s="11">
        <v>0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146933661</v>
      </c>
      <c r="K39" s="10">
        <f>SUM(K36:K38)</f>
        <v>885235745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267243650</v>
      </c>
      <c r="K40" s="96">
        <v>910044911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24014218</v>
      </c>
      <c r="K42" s="96">
        <v>707178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>
        <v>0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291257868</v>
      </c>
      <c r="K45" s="10">
        <f>SUM(K40:K44)</f>
        <v>910752089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144324207</v>
      </c>
      <c r="K47" s="10">
        <f>IF(K45&gt;K39,K45-K39,0)</f>
        <v>25516344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31860277</v>
      </c>
      <c r="K48" s="10">
        <f>IF(K20-K21+K33-K34+K46-K47&gt;0,K20-K21+K33-K34+K46-K47,0)</f>
        <v>15877424.639999866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41047713</v>
      </c>
      <c r="K50" s="11">
        <v>72907989.739999995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0</v>
      </c>
      <c r="K51" s="11">
        <v>15877425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-31860277</v>
      </c>
      <c r="K52" s="11">
        <v>0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72907990</v>
      </c>
      <c r="K53" s="13">
        <f>K50+K51-K52</f>
        <v>88785414.739999995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sqref="A1:C1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1084000600</v>
      </c>
      <c r="K7" s="9">
        <v>1084000600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44785613</v>
      </c>
      <c r="K8" s="11">
        <v>45763751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-45842810</v>
      </c>
      <c r="K9" s="96">
        <v>5523313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0</v>
      </c>
      <c r="K10" s="11">
        <v>902407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51366123</v>
      </c>
      <c r="K11" s="11">
        <v>201673837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1134309526</v>
      </c>
      <c r="K16" s="10">
        <f>SUM(K7:K15)</f>
        <v>1337863908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52482055</v>
      </c>
      <c r="K22" s="11">
        <v>203554382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52482055</v>
      </c>
      <c r="K23" s="13">
        <f>SUM(K17:K22)</f>
        <v>203554382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sqref="A1:C1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2015-02-11T08:46:11Z</cp:lastPrinted>
  <dcterms:created xsi:type="dcterms:W3CDTF">2008-10-17T11:51:54Z</dcterms:created>
  <dcterms:modified xsi:type="dcterms:W3CDTF">2015-02-12T12:51:48Z</dcterms:modified>
</cp:coreProperties>
</file>