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6\06.2016\TFI\zadnje\"/>
    </mc:Choice>
  </mc:AlternateContent>
  <bookViews>
    <workbookView xWindow="14385" yWindow="-15" windowWidth="14430" windowHeight="12855" activeTab="2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51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0" i="22" l="1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<sst xmlns="http://schemas.openxmlformats.org/spreadsheetml/2006/main" count="340" uniqueCount="309">
  <si>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</si>
  <si>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</si>
  <si>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</si>
  <si>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</si>
  <si>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</si>
  <si>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</si>
  <si>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</si>
  <si>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</si>
  <si>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</si>
  <si>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</si>
  <si>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</si>
  <si>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</si>
  <si>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</si>
  <si>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</si>
  <si>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</si>
  <si>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</si>
  <si>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</si>
  <si>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</si>
  <si>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</si>
  <si>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</si>
  <si>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</si>
  <si>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</si>
  <si>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</si>
  <si>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</si>
  <si>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</si>
  <si>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</si>
  <si>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</si>
  <si>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</si>
  <si>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</si>
  <si>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</si>
  <si>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</si>
  <si>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</si>
  <si>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</si>
  <si>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</si>
  <si>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</si>
  <si>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</si>
  <si>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</si>
  <si>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</si>
  <si>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</si>
  <si>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</si>
  <si>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</si>
  <si>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</si>
  <si>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</si>
  <si>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</si>
  <si>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</si>
  <si>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</si>
  <si>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</si>
  <si>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</si>
  <si>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</si>
  <si>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</si>
  <si>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</si>
  <si>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</si>
  <si>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</si>
  <si>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</si>
  <si>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</si>
  <si>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</si>
  <si>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</si>
  <si>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</si>
  <si>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</si>
  <si>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</si>
  <si>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</si>
  <si>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</si>
  <si>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</si>
  <si>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</si>
  <si>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</si>
  <si>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</si>
  <si>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</si>
  <si>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</si>
  <si>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</si>
  <si>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</si>
  <si>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</si>
  <si>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</si>
  <si>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</si>
  <si>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</si>
  <si>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</si>
  <si>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</si>
  <si>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</si>
  <si>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</si>
  <si>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</si>
  <si>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</si>
  <si>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</si>
  <si>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</si>
  <si>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</si>
  <si>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</si>
  <si>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</si>
  <si>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</si>
  <si>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</si>
  <si>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</si>
  <si>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</si>
  <si>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</si>
  <si>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</si>
  <si>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</si>
  <si>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</si>
  <si>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</si>
  <si>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</si>
  <si>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</si>
  <si>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</si>
  <si>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</si>
  <si>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</si>
  <si>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</si>
  <si>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</si>
  <si>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</si>
  <si>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</si>
  <si>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</si>
  <si>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</si>
  <si>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</si>
  <si>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</si>
  <si>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</si>
  <si>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</si>
  <si>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</si>
  <si>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</si>
  <si>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</si>
  <si>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</si>
  <si>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</si>
  <si>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</si>
  <si>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</si>
  <si>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</si>
  <si>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</si>
  <si>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</si>
  <si>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</si>
  <si>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</si>
  <si>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</si>
  <si>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</si>
  <si>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</si>
  <si>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</si>
  <si>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</si>
  <si>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</si>
  <si>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</si>
  <si>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</si>
  <si>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</si>
  <si>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</si>
  <si>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</si>
  <si>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</si>
  <si>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</si>
  <si>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</si>
  <si>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</si>
  <si>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</si>
  <si>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</si>
  <si>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</si>
  <si>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</si>
  <si>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</si>
  <si>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</si>
  <si>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</si>
  <si>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</si>
  <si>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</si>
  <si>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</si>
  <si>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</si>
  <si>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</si>
  <si>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</si>
  <si>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</si>
  <si>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</si>
  <si>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</si>
  <si>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</si>
  <si>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</si>
  <si>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</si>
  <si>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</si>
  <si>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</si>
  <si>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</si>
  <si>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</si>
  <si>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</si>
  <si>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</si>
  <si>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</si>
  <si>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</si>
  <si>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</si>
  <si>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</si>
  <si>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</si>
  <si>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</si>
  <si>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</si>
  <si>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</si>
  <si>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</si>
  <si>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</si>
  <si>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</si>
  <si>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</si>
  <si>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</si>
  <si>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</si>
  <si>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</si>
  <si>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</si>
  <si>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</si>
  <si>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</si>
  <si>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</si>
  <si>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</si>
  <si>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</si>
  <si>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</si>
  <si>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</si>
  <si>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</si>
  <si>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</si>
  <si>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</si>
  <si>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</si>
  <si>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</si>
  <si>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</si>
  <si>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</si>
  <si>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</si>
  <si>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</si>
  <si>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</si>
  <si>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</si>
  <si>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</si>
  <si>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</si>
  <si>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</si>
  <si>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</si>
  <si>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</si>
  <si>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</si>
  <si>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</si>
  <si>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</si>
  <si>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</si>
  <si>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</si>
  <si>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</si>
  <si>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</si>
  <si>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</si>
  <si>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</si>
  <si>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</si>
  <si>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</si>
  <si>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</si>
  <si>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</si>
  <si>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</si>
  <si>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</si>
  <si>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</si>
  <si>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</si>
  <si>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</si>
  <si>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</si>
  <si>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</si>
  <si>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</si>
  <si>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</si>
  <si>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</si>
  <si>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</si>
  <si>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</si>
  <si>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</si>
  <si>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</si>
  <si>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</si>
  <si>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</si>
  <si>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</si>
  <si>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</si>
  <si>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</si>
  <si>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</si>
  <si>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</si>
  <si>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</si>
  <si>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</si>
  <si>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</si>
  <si>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</si>
  <si>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</si>
  <si>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</si>
  <si>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</si>
  <si>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</si>
  <si>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</si>
  <si>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</si>
  <si>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</si>
  <si>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</si>
  <si>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</si>
  <si>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</si>
  <si>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</si>
  <si>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</si>
  <si>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</si>
  <si>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</si>
  <si>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</si>
  <si>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</si>
  <si>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</si>
  <si>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</si>
  <si>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</si>
  <si>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</si>
  <si>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</si>
  <si>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</si>
  <si>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</si>
  <si>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</si>
  <si>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</si>
  <si>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</si>
  <si>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</si>
  <si>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</si>
  <si>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</si>
  <si>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</si>
  <si>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</si>
  <si>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</si>
  <si>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</si>
  <si>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</si>
  <si>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</si>
  <si>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</si>
  <si>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</si>
  <si>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</si>
  <si>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</si>
  <si>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</si>
  <si>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</si>
  <si>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</si>
  <si>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</si>
  <si>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</si>
  <si>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</si>
  <si>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</si>
  <si>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</si>
  <si>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</si>
  <si>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</si>
  <si>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</si>
  <si>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</si>
  <si>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</si>
  <si>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</si>
  <si>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</si>
  <si>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</si>
  <si>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</si>
  <si>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</si>
  <si>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</si>
  <si>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</si>
  <si>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</si>
  <si>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>1.1.2016.</t>
  </si>
  <si>
    <t>Laljek Senka</t>
  </si>
  <si>
    <t>048 653 203</t>
  </si>
  <si>
    <t>senka.laljek@podravka.hr</t>
  </si>
  <si>
    <t>30.6.2016.</t>
  </si>
  <si>
    <t>as at 30.06.2016.</t>
  </si>
  <si>
    <t>for the period 1.1.2016. to 30.06.2016.</t>
  </si>
  <si>
    <t>3466</t>
  </si>
  <si>
    <t>During 2016 the company changed its accounting policy for revenue recognition to which sales is stated in amounts that are additionally reduced by contracted cost of marketing and sales promotion.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</si>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</sst>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opLeftCell="B1" zoomScale="120" zoomScaleNormal="120" zoomScaleSheetLayoutView="100" workbookViewId="0">
      <selection activeCell="I13" sqref="I13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298</v>
      </c>
      <c r="F2" s="19"/>
      <c r="G2" s="88" t="s">
        <v>279</v>
      </c>
      <c r="H2" s="18" t="s">
        <v>302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282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296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283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299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300</v>
      </c>
      <c r="D48" s="167"/>
      <c r="E48" s="168"/>
      <c r="F48" s="25"/>
      <c r="G48" s="31" t="s">
        <v>37</v>
      </c>
      <c r="H48" s="166" t="s">
        <v>293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301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280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91" zoomScale="120" zoomScaleNormal="120" zoomScaleSheetLayoutView="110" workbookViewId="0">
      <selection activeCell="I13" sqref="I13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1894605133</v>
      </c>
      <c r="K9" s="10">
        <f>K10+K17+K27+K36+K40</f>
        <v>1932353928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122818399</v>
      </c>
      <c r="K10" s="10">
        <f>SUM(K11:K16)</f>
        <v>118799690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110590711</v>
      </c>
      <c r="K12" s="11">
        <v>109509761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12227688</v>
      </c>
      <c r="K15" s="11">
        <v>9289929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829594913</v>
      </c>
      <c r="K17" s="10">
        <f>SUM(K18:K26)</f>
        <v>856900473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43034502</v>
      </c>
      <c r="K18" s="11">
        <v>43034502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445633300</v>
      </c>
      <c r="K19" s="11">
        <v>433346439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250256948</v>
      </c>
      <c r="K20" s="11">
        <v>257803092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10567741</v>
      </c>
      <c r="K21" s="11">
        <v>9925939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11">
        <v>11571631</v>
      </c>
      <c r="K23" s="11">
        <v>6218737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11">
        <v>67808592</v>
      </c>
      <c r="K24" s="11">
        <v>105857403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722199</v>
      </c>
      <c r="K25" s="11">
        <v>714361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891559077</v>
      </c>
      <c r="K27" s="10">
        <f>SUM(K28:K35)</f>
        <v>912271678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791517561</v>
      </c>
      <c r="K28" s="11">
        <v>808073131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95481262</v>
      </c>
      <c r="K29" s="11">
        <v>101250632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11">
        <v>994100</v>
      </c>
      <c r="K30" s="11">
        <v>340500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3566154</v>
      </c>
      <c r="K33" s="11">
        <v>2607415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50632744</v>
      </c>
      <c r="K40" s="11">
        <v>44382087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1324306673</v>
      </c>
      <c r="K41" s="10">
        <f>K42+K50+K57+K65</f>
        <v>1364794871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563215130</v>
      </c>
      <c r="K42" s="10">
        <f>SUM(K43:K49)</f>
        <v>555684487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138433496</v>
      </c>
      <c r="K43" s="11">
        <v>122126817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44585030</v>
      </c>
      <c r="K44" s="11">
        <v>31469074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125410263</v>
      </c>
      <c r="K45" s="11">
        <v>150246180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55062839</v>
      </c>
      <c r="K46" s="11">
        <v>52148201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199723502</v>
      </c>
      <c r="K48" s="11">
        <v>199694215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614044171</v>
      </c>
      <c r="K50" s="10">
        <f>SUM(K51:K56)</f>
        <v>611746550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359347835</v>
      </c>
      <c r="K51" s="11">
        <v>351172743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11">
        <v>216209194</v>
      </c>
      <c r="K52" s="11">
        <v>242317836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1320499</v>
      </c>
      <c r="K54" s="11">
        <v>1093168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11">
        <v>15436005</v>
      </c>
      <c r="K55" s="11">
        <v>928675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11">
        <v>21730638</v>
      </c>
      <c r="K56" s="11">
        <v>16234128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51633549</v>
      </c>
      <c r="K57" s="10">
        <f>SUM(K58:K64)</f>
        <v>145366304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49421133</v>
      </c>
      <c r="K59" s="11">
        <v>140987458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645000</v>
      </c>
      <c r="K62" s="11">
        <v>2949295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1332498</v>
      </c>
      <c r="K63" s="11">
        <v>1391800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214918</v>
      </c>
      <c r="K64" s="11">
        <v>17751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95413823</v>
      </c>
      <c r="K65" s="11">
        <v>51997530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40170206</v>
      </c>
      <c r="K66" s="11">
        <v>7387628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3259082012</v>
      </c>
      <c r="K67" s="10">
        <f>K8+K9+K41+K66</f>
        <v>3304536427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980151421</v>
      </c>
      <c r="K68" s="125">
        <v>996435533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1950372711</v>
      </c>
      <c r="K70" s="14">
        <f>K71+K72+K73+K79+K80+K83+K86</f>
        <v>1988903680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1566400660</v>
      </c>
      <c r="K71" s="11">
        <v>1566400660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184178962</v>
      </c>
      <c r="K72" s="11">
        <v>183811687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99642627</v>
      </c>
      <c r="K73" s="10">
        <f>K74+K75-K76+K77+K78</f>
        <v>95465850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12651998</v>
      </c>
      <c r="K74" s="11">
        <v>12651998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147604502</v>
      </c>
      <c r="K75" s="11">
        <v>147604502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66709496</v>
      </c>
      <c r="K76" s="11">
        <v>70886273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6095623</v>
      </c>
      <c r="K78" s="11">
        <v>6095623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-56821344</v>
      </c>
      <c r="K80" s="10">
        <f>K81-K82</f>
        <v>100150461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0</v>
      </c>
      <c r="K81" s="11">
        <v>100150461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56821344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156971806</v>
      </c>
      <c r="K83" s="10">
        <f>K84-K85</f>
        <v>43075022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156971806</v>
      </c>
      <c r="K84" s="11">
        <v>43075022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31667552</v>
      </c>
      <c r="K87" s="10">
        <f>SUM(K88:K90)</f>
        <v>31999332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17013353</v>
      </c>
      <c r="K88" s="96">
        <v>17013353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14654199</v>
      </c>
      <c r="K90" s="96">
        <v>14985979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634831994</v>
      </c>
      <c r="K91" s="10">
        <f>SUM(K92:K100)</f>
        <v>578202815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634831994</v>
      </c>
      <c r="K94" s="11">
        <v>578202815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596989702</v>
      </c>
      <c r="K101" s="10">
        <f>SUM(K102:K113)</f>
        <v>653480546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11670539</v>
      </c>
      <c r="K102" s="11">
        <v>10131202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498365</v>
      </c>
      <c r="K103" s="11">
        <v>423048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257215121</v>
      </c>
      <c r="K104" s="11">
        <v>369788033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38175</v>
      </c>
      <c r="K105" s="11">
        <v>0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286319738</v>
      </c>
      <c r="K106" s="11">
        <v>227865627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35358859</v>
      </c>
      <c r="K109" s="11">
        <v>34711545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2776920</v>
      </c>
      <c r="K110" s="11">
        <v>4813412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676368</v>
      </c>
      <c r="K111" s="11">
        <v>676368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2435617</v>
      </c>
      <c r="K113" s="11">
        <v>5071311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45220053</v>
      </c>
      <c r="K114" s="11">
        <v>51950054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3259082012</v>
      </c>
      <c r="K115" s="10">
        <f>K70+K87+K91+K101+K114</f>
        <v>3304536427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980151421</v>
      </c>
      <c r="K116" s="12">
        <v>996435533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abSelected="1" zoomScale="90" zoomScaleNormal="90" zoomScaleSheetLayoutView="110" workbookViewId="0">
      <selection activeCell="S61" sqref="S61"/>
    </sheetView>
  </sheetViews>
  <sheetFormatPr defaultRowHeight="12.75" x14ac:dyDescent="0.2"/>
  <cols>
    <col min="6" max="6" width="4.140625" customWidth="1"/>
    <col min="7" max="7" width="9.140625" customWidth="1"/>
    <col min="8" max="8" width="26.5703125" customWidth="1"/>
    <col min="9" max="9" width="4.7109375" customWidth="1"/>
    <col min="10" max="10" width="10.85546875" style="75" customWidth="1"/>
    <col min="11" max="11" width="12.7109375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286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858294857</v>
      </c>
      <c r="K8" s="14">
        <f>SUM(K9:K10)</f>
        <v>446330310</v>
      </c>
      <c r="L8" s="14">
        <f>SUM(L9:L10)</f>
        <v>911625600</v>
      </c>
      <c r="M8" s="14">
        <f>SUM(M9:M10)</f>
        <v>456329599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826451115</v>
      </c>
      <c r="K9" s="11">
        <v>428823376</v>
      </c>
      <c r="L9" s="11">
        <v>880116838</v>
      </c>
      <c r="M9" s="11">
        <v>441534272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31843742</v>
      </c>
      <c r="K10" s="11">
        <v>17506934</v>
      </c>
      <c r="L10" s="11">
        <v>31508762</v>
      </c>
      <c r="M10" s="11">
        <v>14795327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785619909</v>
      </c>
      <c r="K11" s="10">
        <f>K12+K13+K17+K21+K22+K23+K26+K27</f>
        <v>416326483</v>
      </c>
      <c r="L11" s="10">
        <f>L12+L13+L17+L21+L22+L23+L26+L27</f>
        <v>857046027</v>
      </c>
      <c r="M11" s="10">
        <f>M12+M13+M17+M21+M22+M23+M26+M27</f>
        <v>444970006</v>
      </c>
      <c r="N11" s="92"/>
      <c r="R11" s="83"/>
      <c r="S11" s="83"/>
      <c r="T11" s="83"/>
      <c r="U11" s="83"/>
    </row>
    <row r="12" spans="1:21" x14ac:dyDescent="0.2">
      <c r="A12" s="192" t="s">
        <v>285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-1147467</v>
      </c>
      <c r="K12" s="96">
        <v>-7191949</v>
      </c>
      <c r="L12" s="11">
        <v>-9752790</v>
      </c>
      <c r="M12" s="96">
        <v>-13160126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526929523</v>
      </c>
      <c r="K13" s="10">
        <f>SUM(K14:K16)</f>
        <v>284178657</v>
      </c>
      <c r="L13" s="10">
        <f>SUM(L14:L16)</f>
        <v>577115598</v>
      </c>
      <c r="M13" s="10">
        <f>SUM(M14:M16)</f>
        <v>303647044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295450859</v>
      </c>
      <c r="K14" s="11">
        <v>160118782</v>
      </c>
      <c r="L14" s="11">
        <v>388206337</v>
      </c>
      <c r="M14" s="11">
        <v>201264536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142838844</v>
      </c>
      <c r="K15" s="11">
        <v>75909330</v>
      </c>
      <c r="L15" s="11">
        <v>98412174</v>
      </c>
      <c r="M15" s="11">
        <v>51867289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88639820</v>
      </c>
      <c r="K16" s="11">
        <v>48150545</v>
      </c>
      <c r="L16" s="11">
        <v>90497087</v>
      </c>
      <c r="M16" s="11">
        <v>50515219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160577904</v>
      </c>
      <c r="K17" s="10">
        <f>SUM(K18:K20)</f>
        <v>85204245</v>
      </c>
      <c r="L17" s="10">
        <f>SUM(L18:L20)</f>
        <v>184316937</v>
      </c>
      <c r="M17" s="10">
        <f>SUM(M18:M20)</f>
        <v>92935647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95294667</v>
      </c>
      <c r="K18" s="11">
        <v>49882159</v>
      </c>
      <c r="L18" s="11">
        <v>110391396</v>
      </c>
      <c r="M18" s="11">
        <v>53917361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40793916</v>
      </c>
      <c r="K19" s="11">
        <v>22143788</v>
      </c>
      <c r="L19" s="11">
        <v>46491265</v>
      </c>
      <c r="M19" s="11">
        <v>24526068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24489321</v>
      </c>
      <c r="K20" s="11">
        <v>13178298</v>
      </c>
      <c r="L20" s="11">
        <v>27434276</v>
      </c>
      <c r="M20" s="11">
        <v>14492218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39583014</v>
      </c>
      <c r="K21" s="11">
        <v>20077532</v>
      </c>
      <c r="L21" s="11">
        <v>46888455</v>
      </c>
      <c r="M21" s="11">
        <v>23625294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39915676</v>
      </c>
      <c r="K22" s="11">
        <v>25915889</v>
      </c>
      <c r="L22" s="11">
        <v>47379052</v>
      </c>
      <c r="M22" s="11">
        <v>30202492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-824627</v>
      </c>
      <c r="K23" s="10">
        <f>SUM(K24:K25)</f>
        <v>-627115</v>
      </c>
      <c r="L23" s="10">
        <f>SUM(L24:L25)</f>
        <v>-4012394</v>
      </c>
      <c r="M23" s="10">
        <f>SUM(M24:M25)</f>
        <v>-2430685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-824627</v>
      </c>
      <c r="K25" s="11">
        <v>-627115</v>
      </c>
      <c r="L25" s="11">
        <v>-4012394</v>
      </c>
      <c r="M25" s="11">
        <v>-2430685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0</v>
      </c>
      <c r="K26" s="130">
        <v>0</v>
      </c>
      <c r="L26" s="11">
        <v>531576</v>
      </c>
      <c r="M26" s="126">
        <v>129125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20585886</v>
      </c>
      <c r="K27" s="11">
        <v>8769224</v>
      </c>
      <c r="L27" s="11">
        <v>14579593</v>
      </c>
      <c r="M27" s="11">
        <v>10021215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31963274</v>
      </c>
      <c r="K28" s="10">
        <f>SUM(K29:K33)</f>
        <v>23845022</v>
      </c>
      <c r="L28" s="10">
        <f>SUM(L29:L33)</f>
        <v>26467774</v>
      </c>
      <c r="M28" s="10">
        <f>SUM(M29:M33)</f>
        <v>11026071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287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19496709</v>
      </c>
      <c r="K29" s="11">
        <v>14971368</v>
      </c>
      <c r="L29" s="11">
        <v>10516003</v>
      </c>
      <c r="M29" s="11">
        <v>7654887</v>
      </c>
      <c r="N29" s="92"/>
      <c r="P29" s="92"/>
      <c r="R29" s="83"/>
      <c r="S29" s="83"/>
      <c r="T29" s="83"/>
      <c r="U29" s="83"/>
    </row>
    <row r="30" spans="1:21" ht="27.75" customHeight="1" x14ac:dyDescent="0.2">
      <c r="A30" s="192" t="s">
        <v>307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11118966</v>
      </c>
      <c r="K30" s="11">
        <v>7526055</v>
      </c>
      <c r="L30" s="11">
        <v>15946041</v>
      </c>
      <c r="M30" s="11">
        <v>3371184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1347599</v>
      </c>
      <c r="K32" s="129">
        <v>1347599</v>
      </c>
      <c r="L32" s="11">
        <v>5730</v>
      </c>
      <c r="M32" s="127">
        <v>0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23299095</v>
      </c>
      <c r="K34" s="10">
        <f>SUM(K35:K38)</f>
        <v>12542867</v>
      </c>
      <c r="L34" s="10">
        <f>SUM(L35:L38)</f>
        <v>26596823</v>
      </c>
      <c r="M34" s="10">
        <f>SUM(M35:M38)</f>
        <v>9180257</v>
      </c>
      <c r="N34" s="92"/>
      <c r="R34" s="83"/>
      <c r="S34" s="83"/>
      <c r="T34" s="83"/>
      <c r="U34" s="83"/>
    </row>
    <row r="35" spans="1:21" x14ac:dyDescent="0.2">
      <c r="A35" s="192" t="s">
        <v>297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3825043</v>
      </c>
      <c r="K35" s="11">
        <v>3308109</v>
      </c>
      <c r="L35" s="11">
        <v>5141033</v>
      </c>
      <c r="M35" s="11">
        <v>255707</v>
      </c>
      <c r="N35" s="92"/>
      <c r="R35" s="83"/>
      <c r="S35" s="83"/>
      <c r="T35" s="83"/>
      <c r="U35" s="83"/>
    </row>
    <row r="36" spans="1:21" ht="22.5" customHeight="1" x14ac:dyDescent="0.2">
      <c r="A36" s="192" t="s">
        <v>308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19474052</v>
      </c>
      <c r="K36" s="11">
        <v>9535029</v>
      </c>
      <c r="L36" s="11">
        <v>19943173</v>
      </c>
      <c r="M36" s="11">
        <v>9072074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0</v>
      </c>
      <c r="K37" s="11">
        <v>-300271</v>
      </c>
      <c r="L37" s="11">
        <v>1512617</v>
      </c>
      <c r="M37" s="11">
        <v>-147524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890258131</v>
      </c>
      <c r="K43" s="10">
        <f>K8+K28+K39+K41</f>
        <v>470175332</v>
      </c>
      <c r="L43" s="10">
        <f>L8+L28+L39+L41</f>
        <v>938093374</v>
      </c>
      <c r="M43" s="10">
        <f>M8+M28+M39+M41</f>
        <v>467355670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808919004</v>
      </c>
      <c r="K44" s="10">
        <f>K11+K34+K40+K42</f>
        <v>428869350</v>
      </c>
      <c r="L44" s="10">
        <f>L11+L34+L40+L42</f>
        <v>883642850</v>
      </c>
      <c r="M44" s="10">
        <f>M11+M34+M40+M42</f>
        <v>454150263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81339127</v>
      </c>
      <c r="K45" s="10">
        <f>K43-K44</f>
        <v>41305982</v>
      </c>
      <c r="L45" s="10">
        <f>L43-L44</f>
        <v>54450524</v>
      </c>
      <c r="M45" s="10">
        <f>M43-M44</f>
        <v>13205407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81339127</v>
      </c>
      <c r="K46" s="10">
        <f>IF(K43&gt;K44,K43-K44,0)</f>
        <v>41305982</v>
      </c>
      <c r="L46" s="10">
        <f>IF(L43&gt;L44,L43-L44,0)</f>
        <v>54450524</v>
      </c>
      <c r="M46" s="10">
        <f>IF(M43&gt;M44,M43-M44,0)</f>
        <v>13205407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11994321</v>
      </c>
      <c r="K48" s="11">
        <v>11994321</v>
      </c>
      <c r="L48" s="11">
        <v>11375502</v>
      </c>
      <c r="M48" s="11">
        <v>3327662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69344806</v>
      </c>
      <c r="K49" s="10">
        <f>K45-K48</f>
        <v>29311661</v>
      </c>
      <c r="L49" s="10">
        <f>L45-L48</f>
        <v>43075022</v>
      </c>
      <c r="M49" s="10">
        <f>M45-M48</f>
        <v>9877745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69344806</v>
      </c>
      <c r="K50" s="10">
        <f>IF(K49&gt;0,K49,0)</f>
        <v>29311661</v>
      </c>
      <c r="L50" s="10">
        <f>IF(L49&gt;0,L49,0)</f>
        <v>43075022</v>
      </c>
      <c r="M50" s="10">
        <f>IF(M49&gt;0,M49,0)</f>
        <v>9877745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69344806</v>
      </c>
      <c r="K57" s="9">
        <f>K49</f>
        <v>29311661</v>
      </c>
      <c r="L57" s="9">
        <f>L49</f>
        <v>43075022</v>
      </c>
      <c r="M57" s="9">
        <f>M49</f>
        <v>9877745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69344806</v>
      </c>
      <c r="K68" s="13">
        <f>K57+K67</f>
        <v>29311661</v>
      </c>
      <c r="L68" s="13">
        <f>L57+L67</f>
        <v>43075022</v>
      </c>
      <c r="M68" s="13">
        <f>M57+M67</f>
        <v>9877745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7" zoomScale="110" zoomScaleNormal="110" zoomScaleSheetLayoutView="110" workbookViewId="0">
      <selection activeCell="P42" sqref="P42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81339126.5</v>
      </c>
      <c r="K8" s="11">
        <v>54450524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39583014</v>
      </c>
      <c r="K9" s="11">
        <v>46888455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10750609</v>
      </c>
      <c r="K10" s="11">
        <v>0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0</v>
      </c>
      <c r="K11" s="11">
        <v>0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0</v>
      </c>
      <c r="K12" s="11">
        <v>7501357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7544539</v>
      </c>
      <c r="K13" s="11">
        <v>2502222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139217288.5</v>
      </c>
      <c r="K14" s="10">
        <f>SUM(K8:K13)</f>
        <v>111342558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0</v>
      </c>
      <c r="K15" s="11">
        <v>19280121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109246005</v>
      </c>
      <c r="K16" s="11">
        <v>9517355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6415635</v>
      </c>
      <c r="K17" s="11">
        <v>0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45723445.5</v>
      </c>
      <c r="K18" s="96">
        <v>42158973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161385085.5</v>
      </c>
      <c r="K19" s="10">
        <f>SUM(K15:K18)</f>
        <v>70956449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0</v>
      </c>
      <c r="K20" s="10">
        <f>IF(K14&gt;K19,K14-K19,0)</f>
        <v>40386109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22167797</v>
      </c>
      <c r="K21" s="10">
        <f>IF(K19&gt;K14,K19-K14,0)</f>
        <v>0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4399101</v>
      </c>
      <c r="K23" s="11">
        <v>11325990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0</v>
      </c>
      <c r="K24" s="11">
        <v>6156177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4103735</v>
      </c>
      <c r="K25" s="11">
        <v>1601757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8592971</v>
      </c>
      <c r="K27" s="11">
        <v>1189399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17095807</v>
      </c>
      <c r="K28" s="10">
        <f>SUM(K23:K27)</f>
        <v>20273323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32221825</v>
      </c>
      <c r="K29" s="11">
        <v>80222775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1854322</v>
      </c>
      <c r="K30" s="11">
        <v>11119047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20395502</v>
      </c>
      <c r="K31" s="11">
        <v>58256901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54471649</v>
      </c>
      <c r="K32" s="10">
        <f>SUM(K29:K31)</f>
        <v>149598723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37375842</v>
      </c>
      <c r="K34" s="10">
        <f>IF(K32&gt;K28,K32-K28,0)</f>
        <v>129325400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95243363</v>
      </c>
      <c r="K37" s="11">
        <v>264690452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1302800</v>
      </c>
      <c r="K38" s="11">
        <v>312672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96546163</v>
      </c>
      <c r="K39" s="10">
        <f>SUM(K36:K38)</f>
        <v>265003124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107718788</v>
      </c>
      <c r="K40" s="96">
        <v>214321518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>
        <v>0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365960</v>
      </c>
      <c r="K42" s="96">
        <v>529732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1596360</v>
      </c>
      <c r="K43" s="11">
        <v>4628876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109681108</v>
      </c>
      <c r="K45" s="10">
        <f>SUM(K40:K44)</f>
        <v>219480126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0</v>
      </c>
      <c r="K46" s="10">
        <f>IF(K39&gt;K45,K39-K45,0)</f>
        <v>45522998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13134945</v>
      </c>
      <c r="K47" s="10">
        <f>IF(K45&gt;K39,K45-K39,0)</f>
        <v>0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72678584</v>
      </c>
      <c r="K49" s="10">
        <f>IF(K21-K20+K34-K33+K47-K46&gt;0,K21-K20+K34-K33+K47-K46,0)</f>
        <v>43416293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88785415.019999996</v>
      </c>
      <c r="K50" s="11">
        <v>95413823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0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72678584</v>
      </c>
      <c r="K52" s="11">
        <v>43416293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16106831.019999996</v>
      </c>
      <c r="K53" s="13">
        <f>K50+K51-K52</f>
        <v>51997530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I13" sqref="I13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184178962</v>
      </c>
      <c r="K8" s="11">
        <v>183811687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99642627</v>
      </c>
      <c r="K9" s="96">
        <v>95465850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-56821344</v>
      </c>
      <c r="K10" s="11">
        <v>100150461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156971806</v>
      </c>
      <c r="K11" s="11">
        <v>43075022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1950372711</v>
      </c>
      <c r="K16" s="10">
        <f>SUM(K7:K15)</f>
        <v>1988903680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612508803</v>
      </c>
      <c r="K22" s="11">
        <v>38530969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612508803</v>
      </c>
      <c r="K23" s="13">
        <f>SUM(K17:K22)</f>
        <v>38530969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I13" sqref="I13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2016-07-19T08:39:52Z</cp:lastPrinted>
  <dcterms:created xsi:type="dcterms:W3CDTF">2008-10-17T11:51:54Z</dcterms:created>
  <dcterms:modified xsi:type="dcterms:W3CDTF">2016-07-19T08:39:54Z</dcterms:modified>
</cp:coreProperties>
</file>