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bilješke!$A$1:$D$66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45621" calcMode="manual"/>
</workbook>
</file>

<file path=xl/calcChain.xml><?xml version="1.0" encoding="utf-8"?>
<calcChain xmlns="http://schemas.openxmlformats.org/spreadsheetml/2006/main"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22" i="17" l="1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J33" i="20"/>
  <c r="J21" i="20"/>
  <c r="J20" i="20"/>
  <c r="L43" i="18"/>
  <c r="M11" i="18"/>
  <c r="M44" i="18" s="1"/>
  <c r="K11" i="18"/>
  <c r="K44" i="18" s="1"/>
  <c r="K45" i="18" s="1"/>
  <c r="K49" i="18" s="1"/>
  <c r="I387" i="14"/>
  <c r="L44" i="18" l="1"/>
  <c r="L45" i="18" s="1"/>
  <c r="L49" i="18" s="1"/>
  <c r="J46" i="18"/>
  <c r="M47" i="18"/>
  <c r="K48" i="20"/>
  <c r="J45" i="18"/>
  <c r="J49" i="18" s="1"/>
  <c r="J47" i="18"/>
  <c r="J48" i="20"/>
  <c r="K49" i="20"/>
  <c r="K53" i="20" s="1"/>
  <c r="L47" i="18"/>
  <c r="J49" i="20"/>
  <c r="J53" i="20" s="1"/>
  <c r="K47" i="18"/>
  <c r="K46" i="18"/>
  <c r="M46" i="18"/>
  <c r="M45" i="18"/>
  <c r="K51" i="18"/>
  <c r="K57" i="18"/>
  <c r="K68" i="18" s="1"/>
  <c r="K50" i="18"/>
  <c r="M49" i="18" l="1"/>
  <c r="M51" i="18" s="1"/>
  <c r="L46" i="18"/>
  <c r="L57" i="18"/>
  <c r="L68" i="18" s="1"/>
  <c r="L51" i="18"/>
  <c r="L50" i="18"/>
  <c r="J51" i="18"/>
  <c r="J57" i="18"/>
  <c r="J68" i="18" s="1"/>
  <c r="J50" i="18"/>
  <c r="M57" i="18" l="1"/>
  <c r="M68" i="18" s="1"/>
  <c r="M50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<sst xmlns="http://schemas.openxmlformats.org/spreadsheetml/2006/main" count="823" uniqueCount="404">
  <si>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</si>
  <si>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</si>
  <si>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</si>
  <si>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</si>
  <si>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</si>
  <si>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</si>
  <si>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</si>
  <si>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</si>
  <si>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</si>
  <si>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</si>
  <si>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</si>
  <si>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</si>
  <si>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</si>
  <si>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</si>
  <si>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</si>
  <si>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</si>
  <si>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</si>
  <si>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</si>
  <si>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</si>
  <si>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</si>
  <si>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</si>
  <si>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</si>
  <si>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</si>
  <si>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</si>
  <si>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</si>
  <si>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</si>
  <si>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</si>
  <si>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</si>
  <si>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</si>
  <si>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</si>
  <si>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</si>
  <si>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</si>
  <si>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</si>
  <si>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</si>
  <si>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</si>
  <si>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</si>
  <si>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</si>
  <si>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</si>
  <si>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</si>
  <si>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</si>
  <si>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</si>
  <si>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</si>
  <si>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</si>
  <si>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</si>
  <si>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</si>
  <si>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</si>
  <si>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</si>
  <si>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</si>
  <si>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</si>
  <si>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</si>
  <si>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</si>
  <si>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</si>
  <si>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</si>
  <si>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</si>
  <si>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</si>
  <si>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</si>
  <si>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</si>
  <si>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</si>
  <si>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</si>
  <si>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</si>
  <si>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</si>
  <si>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</si>
  <si>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</si>
  <si>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</si>
  <si>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</si>
  <si>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</si>
  <si>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</si>
  <si>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</si>
  <si>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</si>
  <si>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</si>
  <si>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</si>
  <si>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</si>
  <si>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</si>
  <si>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</si>
  <si>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</si>
  <si>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</si>
  <si>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</si>
  <si>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</si>
  <si>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</si>
  <si>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</si>
  <si>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</si>
  <si>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</si>
  <si>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</si>
  <si>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</si>
  <si>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</si>
  <si>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</si>
  <si>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</si>
  <si>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</si>
  <si>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</si>
  <si>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</si>
  <si>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</si>
  <si>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</si>
  <si>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</si>
  <si>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</si>
  <si>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</si>
  <si>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</si>
  <si>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</si>
  <si>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</si>
  <si>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</si>
  <si>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</si>
  <si>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</si>
  <si>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</si>
  <si>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</si>
  <si>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</si>
  <si>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</si>
  <si>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</si>
  <si>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</si>
  <si>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</si>
  <si>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</si>
  <si>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</si>
  <si>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</si>
  <si>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</si>
  <si>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</si>
  <si>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</si>
  <si>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</si>
  <si>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</si>
  <si>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</si>
  <si>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</si>
  <si>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</si>
  <si>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</si>
  <si>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</si>
  <si>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</si>
  <si>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</si>
  <si>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</si>
  <si>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</si>
  <si>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</si>
  <si>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</si>
  <si>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</si>
  <si>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</si>
  <si>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</si>
  <si>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</si>
  <si>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</si>
  <si>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</si>
  <si>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</si>
  <si>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</si>
  <si>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</si>
  <si>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</si>
  <si>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</si>
  <si>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</si>
  <si>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</si>
  <si>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</si>
  <si>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</si>
  <si>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</si>
  <si>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</si>
  <si>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</si>
  <si>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</si>
  <si>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</si>
  <si>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</si>
  <si>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</si>
  <si>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</si>
  <si>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</si>
  <si>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</si>
  <si>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</si>
  <si>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</si>
  <si>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</si>
  <si>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</si>
  <si>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</si>
  <si>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</si>
  <si>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</si>
  <si>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</si>
  <si>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</si>
  <si>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</si>
  <si>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</si>
  <si>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</si>
  <si>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</si>
  <si>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</si>
  <si>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</si>
  <si>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</si>
  <si>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</si>
  <si>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</si>
  <si>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</si>
  <si>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</si>
  <si>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</si>
  <si>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</si>
  <si>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</si>
  <si>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</si>
  <si>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</si>
  <si>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</si>
  <si>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</si>
  <si>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</si>
  <si>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</si>
  <si>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</si>
  <si>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</si>
  <si>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</si>
  <si>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</si>
  <si>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</si>
  <si>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</si>
  <si>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</si>
  <si>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</si>
  <si>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</si>
  <si>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</si>
  <si>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</si>
  <si>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</si>
  <si>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</si>
  <si>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</si>
  <si>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</si>
  <si>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</si>
  <si>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</si>
  <si>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</si>
  <si>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</si>
  <si>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</si>
  <si>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</si>
  <si>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</si>
  <si>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</si>
  <si>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</si>
  <si>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</si>
  <si>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</si>
  <si>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</si>
  <si>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</si>
  <si>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</si>
  <si>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</si>
  <si>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</si>
  <si>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</si>
  <si>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</si>
  <si>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</si>
  <si>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</si>
  <si>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</si>
  <si>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</si>
  <si>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</si>
  <si>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</si>
  <si>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</si>
  <si>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</si>
  <si>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</si>
  <si>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</si>
  <si>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</si>
  <si>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</si>
  <si>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</si>
  <si>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</si>
  <si>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</si>
  <si>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</si>
  <si>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</si>
  <si>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</si>
  <si>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</si>
  <si>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</si>
  <si>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</si>
  <si>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</si>
  <si>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</si>
  <si>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</si>
  <si>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</si>
  <si>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</si>
  <si>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</si>
  <si>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</si>
  <si>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</si>
  <si>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</si>
  <si>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</si>
  <si>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</si>
  <si>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</si>
  <si>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</si>
  <si>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</si>
  <si>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</si>
  <si>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</si>
  <si>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</si>
  <si>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</si>
  <si>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</si>
  <si>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</si>
  <si>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</si>
  <si>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</si>
  <si>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</si>
  <si>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</si>
  <si>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</si>
  <si>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</si>
  <si>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</si>
  <si>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</si>
  <si>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</si>
  <si>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</si>
  <si>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</si>
  <si>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</si>
  <si>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</si>
  <si>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</si>
  <si>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</si>
  <si>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</si>
  <si>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</si>
  <si>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</si>
  <si>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</si>
  <si>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</si>
  <si>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</si>
  <si>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</si>
  <si>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</si>
  <si>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</si>
  <si>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</si>
  <si>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</si>
  <si>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</si>
  <si>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</si>
  <si>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</si>
  <si>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</si>
  <si>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</si>
  <si>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</si>
  <si>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</si>
  <si>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</si>
  <si>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</si>
  <si>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</si>
  <si>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</si>
  <si>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</si>
  <si>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</si>
  <si>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</si>
  <si>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</si>
  <si>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</si>
  <si>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</si>
  <si>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</si>
  <si>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</si>
  <si>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</si>
  <si>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</si>
  <si>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</si>
  <si>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</si>
  <si>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</si>
  <si>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</si>
  <si>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</si>
  <si>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</si>
  <si>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</si>
  <si>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</si>
  <si>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</si>
  <si>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</si>
  <si>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</si>
  <si>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</si>
  <si>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</si>
  <si>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</si>
  <si>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</si>
  <si>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</si>
  <si>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</si>
  <si>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</si>
  <si>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</si>
  <si>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</si>
  <si>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</si>
  <si>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</si>
  <si>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</si>
  <si>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</si>
  <si>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</si>
  <si>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</si>
  <si>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</si>
  <si>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</si>
  <si>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</si>
  <si>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</si>
  <si>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</si>
  <si>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</si>
  <si>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</si>
  <si>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</si>
  <si>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</si>
  <si>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</si>
  <si>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</si>
  <si>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</si>
  <si>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</si>
  <si>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</si>
  <si>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</si>
  <si>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</si>
  <si>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</si>
  <si>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</si>
  <si>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</si>
  <si>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</si>
  <si>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</si>
  <si>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</si>
  <si>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</si>
  <si>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</si>
  <si>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</si>
  <si>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</si>
  <si>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</si>
  <si>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</si>
  <si>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</si>
  <si>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</si>
  <si>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</si>
  <si>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</si>
  <si>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</si>
  <si>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</si>
  <si>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</si>
  <si>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</si>
  <si>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</si>
  <si>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</si>
  <si>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</si>
  <si>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</si>
  <si>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</si>
  <si>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</si>
  <si>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</si>
  <si>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</si>
  <si>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</si>
  <si>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</si>
  <si>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</si>
  <si>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</si>
  <si>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</si>
  <si>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</si>
  <si>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</si>
  <si>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</si>
  <si>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</si>
  <si>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</si>
  <si>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</si>
  <si>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</si>
  <si>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</si>
  <si>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</si>
  <si>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</si>
  <si>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</si>
  <si>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</si>
  <si>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</si>
  <si>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</si>
  <si>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1.1.2014.</t>
  </si>
  <si>
    <t>Brajević Iva</t>
  </si>
  <si>
    <t>048 651 228</t>
  </si>
  <si>
    <t>Iva.Brajevic@podravka.hr</t>
  </si>
  <si>
    <t>Računovodstvene politike u 2014.g. nisu se mijenjale.</t>
  </si>
  <si>
    <t xml:space="preserve">     2. Kamate, tečajne razlike, dividende, slični prihodi iz odnosa s nepovezanim poduzetnicima                      i drugim osobama</t>
  </si>
  <si>
    <t xml:space="preserve">    2. Kamate, tečajne razlike i drugi rashodi iz odnosa s nepovezanim poduzetnicima                                     i drugim osobama</t>
  </si>
  <si>
    <t xml:space="preserve">    1. Kamate, tečajne razlike i drugi rashodi iz odnosa s povezanim poduzetnicima</t>
  </si>
  <si>
    <t>31.12.2014.</t>
  </si>
  <si>
    <t>stanje na dan 31.12.2014.</t>
  </si>
  <si>
    <t>u razdoblju 1.1.2014. do 31.12.2014.</t>
  </si>
  <si>
    <t>za razdoblje od 1.1.2014. do 31.12.2014.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</si>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</sst>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"/>
    <numFmt numFmtId="166" formatCode="#,##0.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3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/>
    <xf numFmtId="3" fontId="28" fillId="0" borderId="0" xfId="0" applyNumberFormat="1" applyFont="1" applyFill="1"/>
    <xf numFmtId="3" fontId="27" fillId="0" borderId="0" xfId="0" applyNumberFormat="1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0" xfId="2" applyNumberFormat="1" applyFont="1" applyFill="1" applyBorder="1"/>
    <xf numFmtId="4" fontId="2" fillId="0" borderId="0" xfId="0" applyNumberFormat="1" applyFont="1"/>
    <xf numFmtId="166" fontId="2" fillId="0" borderId="0" xfId="0" applyNumberFormat="1" applyFont="1"/>
    <xf numFmtId="4" fontId="0" fillId="0" borderId="0" xfId="0" applyNumberFormat="1"/>
    <xf numFmtId="1" fontId="0" fillId="0" borderId="0" xfId="0" applyNumberFormat="1" applyAlignment="1">
      <alignment horizont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166</v>
      </c>
      <c r="V1" s="27" t="s">
        <v>167</v>
      </c>
      <c r="W1" s="27" t="s">
        <v>168</v>
      </c>
      <c r="X1" s="27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O21" sqref="O21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83" t="s">
        <v>299</v>
      </c>
      <c r="B1" s="183"/>
      <c r="C1" s="183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27" t="s">
        <v>300</v>
      </c>
      <c r="B2" s="227"/>
      <c r="C2" s="227"/>
      <c r="D2" s="228"/>
      <c r="E2" s="34" t="s">
        <v>391</v>
      </c>
      <c r="F2" s="35"/>
      <c r="G2" s="36" t="s">
        <v>301</v>
      </c>
      <c r="H2" s="34" t="s">
        <v>399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29" t="s">
        <v>362</v>
      </c>
      <c r="B4" s="229"/>
      <c r="C4" s="229"/>
      <c r="D4" s="229"/>
      <c r="E4" s="229"/>
      <c r="F4" s="229"/>
      <c r="G4" s="229"/>
      <c r="H4" s="229"/>
      <c r="I4" s="229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70" t="s">
        <v>302</v>
      </c>
      <c r="B6" s="171"/>
      <c r="C6" s="185" t="s">
        <v>366</v>
      </c>
      <c r="D6" s="186"/>
      <c r="E6" s="230"/>
      <c r="F6" s="230"/>
      <c r="G6" s="230"/>
      <c r="H6" s="230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30"/>
      <c r="F7" s="230"/>
      <c r="G7" s="230"/>
      <c r="H7" s="230"/>
      <c r="I7" s="49"/>
      <c r="J7" s="32"/>
      <c r="K7" s="32"/>
      <c r="L7" s="32"/>
    </row>
    <row r="8" spans="1:12" x14ac:dyDescent="0.2">
      <c r="A8" s="231" t="s">
        <v>303</v>
      </c>
      <c r="B8" s="232"/>
      <c r="C8" s="185" t="s">
        <v>367</v>
      </c>
      <c r="D8" s="186"/>
      <c r="E8" s="230"/>
      <c r="F8" s="230"/>
      <c r="G8" s="230"/>
      <c r="H8" s="230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24" t="s">
        <v>304</v>
      </c>
      <c r="B10" s="225"/>
      <c r="C10" s="185" t="s">
        <v>368</v>
      </c>
      <c r="D10" s="186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26"/>
      <c r="B11" s="226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70" t="s">
        <v>305</v>
      </c>
      <c r="B12" s="171"/>
      <c r="C12" s="187" t="s">
        <v>369</v>
      </c>
      <c r="D12" s="233"/>
      <c r="E12" s="233"/>
      <c r="F12" s="233"/>
      <c r="G12" s="233"/>
      <c r="H12" s="233"/>
      <c r="I12" s="234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70" t="s">
        <v>306</v>
      </c>
      <c r="B14" s="171"/>
      <c r="C14" s="235">
        <v>48000</v>
      </c>
      <c r="D14" s="236"/>
      <c r="E14" s="41"/>
      <c r="F14" s="187" t="s">
        <v>370</v>
      </c>
      <c r="G14" s="222"/>
      <c r="H14" s="222"/>
      <c r="I14" s="223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70" t="s">
        <v>307</v>
      </c>
      <c r="B16" s="171"/>
      <c r="C16" s="187" t="s">
        <v>371</v>
      </c>
      <c r="D16" s="222"/>
      <c r="E16" s="222"/>
      <c r="F16" s="222"/>
      <c r="G16" s="222"/>
      <c r="H16" s="222"/>
      <c r="I16" s="223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70" t="s">
        <v>308</v>
      </c>
      <c r="B18" s="171"/>
      <c r="C18" s="215" t="s">
        <v>375</v>
      </c>
      <c r="D18" s="216"/>
      <c r="E18" s="216"/>
      <c r="F18" s="216"/>
      <c r="G18" s="216"/>
      <c r="H18" s="216"/>
      <c r="I18" s="217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70" t="s">
        <v>309</v>
      </c>
      <c r="B20" s="171"/>
      <c r="C20" s="215" t="s">
        <v>372</v>
      </c>
      <c r="D20" s="216"/>
      <c r="E20" s="216"/>
      <c r="F20" s="216"/>
      <c r="G20" s="216"/>
      <c r="H20" s="216"/>
      <c r="I20" s="217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70" t="s">
        <v>310</v>
      </c>
      <c r="B22" s="171"/>
      <c r="C22" s="54">
        <v>201</v>
      </c>
      <c r="D22" s="187" t="s">
        <v>370</v>
      </c>
      <c r="E22" s="218"/>
      <c r="F22" s="219"/>
      <c r="G22" s="220"/>
      <c r="H22" s="221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70" t="s">
        <v>311</v>
      </c>
      <c r="B24" s="171"/>
      <c r="C24" s="54">
        <v>6</v>
      </c>
      <c r="D24" s="193" t="s">
        <v>373</v>
      </c>
      <c r="E24" s="207"/>
      <c r="F24" s="207"/>
      <c r="G24" s="208"/>
      <c r="H24" s="48" t="s">
        <v>312</v>
      </c>
      <c r="I24" s="60">
        <v>2884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363</v>
      </c>
      <c r="I25" s="53"/>
      <c r="J25" s="32"/>
      <c r="K25" s="32"/>
      <c r="L25" s="32"/>
    </row>
    <row r="26" spans="1:12" x14ac:dyDescent="0.2">
      <c r="A26" s="170" t="s">
        <v>313</v>
      </c>
      <c r="B26" s="171"/>
      <c r="C26" s="57" t="s">
        <v>390</v>
      </c>
      <c r="D26" s="58"/>
      <c r="E26" s="32"/>
      <c r="F26" s="59"/>
      <c r="G26" s="170" t="s">
        <v>314</v>
      </c>
      <c r="H26" s="171"/>
      <c r="I26" s="60" t="s">
        <v>374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209" t="s">
        <v>315</v>
      </c>
      <c r="B28" s="210"/>
      <c r="C28" s="211"/>
      <c r="D28" s="211"/>
      <c r="E28" s="212" t="s">
        <v>316</v>
      </c>
      <c r="F28" s="213"/>
      <c r="G28" s="213"/>
      <c r="H28" s="214" t="s">
        <v>317</v>
      </c>
      <c r="I28" s="214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202"/>
      <c r="B30" s="203"/>
      <c r="C30" s="203"/>
      <c r="D30" s="204"/>
      <c r="E30" s="202"/>
      <c r="F30" s="203"/>
      <c r="G30" s="203"/>
      <c r="H30" s="185"/>
      <c r="I30" s="186"/>
      <c r="J30" s="32"/>
      <c r="K30" s="32"/>
      <c r="L30" s="32"/>
    </row>
    <row r="31" spans="1:12" x14ac:dyDescent="0.2">
      <c r="A31" s="105"/>
      <c r="B31" s="105"/>
      <c r="C31" s="106"/>
      <c r="D31" s="205"/>
      <c r="E31" s="205"/>
      <c r="F31" s="205"/>
      <c r="G31" s="206"/>
      <c r="H31" s="56"/>
      <c r="I31" s="115"/>
      <c r="J31" s="32"/>
      <c r="K31" s="32"/>
      <c r="L31" s="32"/>
    </row>
    <row r="32" spans="1:12" x14ac:dyDescent="0.2">
      <c r="A32" s="202"/>
      <c r="B32" s="203"/>
      <c r="C32" s="203"/>
      <c r="D32" s="204"/>
      <c r="E32" s="202"/>
      <c r="F32" s="203"/>
      <c r="G32" s="203"/>
      <c r="H32" s="200"/>
      <c r="I32" s="201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202"/>
      <c r="B34" s="203"/>
      <c r="C34" s="203"/>
      <c r="D34" s="204"/>
      <c r="E34" s="197"/>
      <c r="F34" s="198"/>
      <c r="G34" s="198"/>
      <c r="H34" s="185"/>
      <c r="I34" s="186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202"/>
      <c r="B36" s="203"/>
      <c r="C36" s="203"/>
      <c r="D36" s="204"/>
      <c r="E36" s="197"/>
      <c r="F36" s="198"/>
      <c r="G36" s="198"/>
      <c r="H36" s="200"/>
      <c r="I36" s="201"/>
      <c r="J36" s="32"/>
      <c r="K36" s="32"/>
      <c r="L36" s="32"/>
    </row>
    <row r="37" spans="1:12" x14ac:dyDescent="0.2">
      <c r="A37" s="107"/>
      <c r="B37" s="107"/>
      <c r="C37" s="195"/>
      <c r="D37" s="196"/>
      <c r="E37" s="56"/>
      <c r="F37" s="195"/>
      <c r="G37" s="196"/>
      <c r="H37" s="56"/>
      <c r="I37" s="56"/>
      <c r="J37" s="32"/>
      <c r="K37" s="32"/>
      <c r="L37" s="32"/>
    </row>
    <row r="38" spans="1:12" x14ac:dyDescent="0.2">
      <c r="A38" s="197"/>
      <c r="B38" s="198"/>
      <c r="C38" s="198"/>
      <c r="D38" s="199"/>
      <c r="E38" s="197"/>
      <c r="F38" s="198"/>
      <c r="G38" s="198"/>
      <c r="H38" s="200"/>
      <c r="I38" s="201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197"/>
      <c r="B40" s="198"/>
      <c r="C40" s="198"/>
      <c r="D40" s="199"/>
      <c r="E40" s="197"/>
      <c r="F40" s="198"/>
      <c r="G40" s="198"/>
      <c r="H40" s="200"/>
      <c r="I40" s="201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65" t="s">
        <v>318</v>
      </c>
      <c r="B44" s="166"/>
      <c r="C44" s="185"/>
      <c r="D44" s="186"/>
      <c r="E44" s="42"/>
      <c r="F44" s="187"/>
      <c r="G44" s="188"/>
      <c r="H44" s="188"/>
      <c r="I44" s="189"/>
      <c r="J44" s="32"/>
      <c r="K44" s="32"/>
      <c r="L44" s="32"/>
    </row>
    <row r="45" spans="1:12" x14ac:dyDescent="0.2">
      <c r="A45" s="63"/>
      <c r="B45" s="63"/>
      <c r="C45" s="190"/>
      <c r="D45" s="191"/>
      <c r="E45" s="41"/>
      <c r="F45" s="190"/>
      <c r="G45" s="192"/>
      <c r="H45" s="67"/>
      <c r="I45" s="67"/>
      <c r="J45" s="32"/>
      <c r="K45" s="32"/>
      <c r="L45" s="32"/>
    </row>
    <row r="46" spans="1:12" x14ac:dyDescent="0.2">
      <c r="A46" s="165" t="s">
        <v>319</v>
      </c>
      <c r="B46" s="166"/>
      <c r="C46" s="193" t="s">
        <v>392</v>
      </c>
      <c r="D46" s="194"/>
      <c r="E46" s="194"/>
      <c r="F46" s="194"/>
      <c r="G46" s="194"/>
      <c r="H46" s="194"/>
      <c r="I46" s="194"/>
      <c r="J46" s="32"/>
      <c r="K46" s="32"/>
      <c r="L46" s="32"/>
    </row>
    <row r="47" spans="1:12" x14ac:dyDescent="0.2">
      <c r="A47" s="50"/>
      <c r="B47" s="50"/>
      <c r="C47" s="68" t="s">
        <v>320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65" t="s">
        <v>321</v>
      </c>
      <c r="B48" s="166"/>
      <c r="C48" s="172" t="s">
        <v>393</v>
      </c>
      <c r="D48" s="173"/>
      <c r="E48" s="182"/>
      <c r="F48" s="42"/>
      <c r="G48" s="48" t="s">
        <v>322</v>
      </c>
      <c r="H48" s="172" t="s">
        <v>382</v>
      </c>
      <c r="I48" s="182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65" t="s">
        <v>308</v>
      </c>
      <c r="B50" s="166"/>
      <c r="C50" s="167" t="s">
        <v>394</v>
      </c>
      <c r="D50" s="168"/>
      <c r="E50" s="168"/>
      <c r="F50" s="168"/>
      <c r="G50" s="168"/>
      <c r="H50" s="168"/>
      <c r="I50" s="169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70" t="s">
        <v>323</v>
      </c>
      <c r="B52" s="171"/>
      <c r="C52" s="172" t="s">
        <v>379</v>
      </c>
      <c r="D52" s="173"/>
      <c r="E52" s="173"/>
      <c r="F52" s="173"/>
      <c r="G52" s="173"/>
      <c r="H52" s="173"/>
      <c r="I52" s="174"/>
      <c r="J52" s="32"/>
      <c r="K52" s="32"/>
      <c r="L52" s="32"/>
    </row>
    <row r="53" spans="1:12" x14ac:dyDescent="0.2">
      <c r="A53" s="69"/>
      <c r="B53" s="69"/>
      <c r="C53" s="184" t="s">
        <v>324</v>
      </c>
      <c r="D53" s="184"/>
      <c r="E53" s="184"/>
      <c r="F53" s="184"/>
      <c r="G53" s="184"/>
      <c r="H53" s="184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75" t="s">
        <v>325</v>
      </c>
      <c r="C55" s="176"/>
      <c r="D55" s="176"/>
      <c r="E55" s="176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177" t="s">
        <v>376</v>
      </c>
      <c r="C56" s="178"/>
      <c r="D56" s="178"/>
      <c r="E56" s="178"/>
      <c r="F56" s="178"/>
      <c r="G56" s="178"/>
      <c r="H56" s="178"/>
      <c r="I56" s="178"/>
      <c r="J56" s="32"/>
      <c r="K56" s="32"/>
      <c r="L56" s="32"/>
    </row>
    <row r="57" spans="1:12" x14ac:dyDescent="0.2">
      <c r="A57" s="69"/>
      <c r="B57" s="177" t="s">
        <v>353</v>
      </c>
      <c r="C57" s="178"/>
      <c r="D57" s="178"/>
      <c r="E57" s="178"/>
      <c r="F57" s="178"/>
      <c r="G57" s="178"/>
      <c r="H57" s="178"/>
      <c r="I57" s="93"/>
      <c r="J57" s="32"/>
      <c r="K57" s="32"/>
      <c r="L57" s="32"/>
    </row>
    <row r="58" spans="1:12" x14ac:dyDescent="0.2">
      <c r="A58" s="69"/>
      <c r="B58" s="177" t="s">
        <v>354</v>
      </c>
      <c r="C58" s="178"/>
      <c r="D58" s="178"/>
      <c r="E58" s="178"/>
      <c r="F58" s="178"/>
      <c r="G58" s="178"/>
      <c r="H58" s="178"/>
      <c r="I58" s="178"/>
      <c r="J58" s="32"/>
      <c r="K58" s="32"/>
      <c r="L58" s="32"/>
    </row>
    <row r="59" spans="1:12" x14ac:dyDescent="0.2">
      <c r="A59" s="69"/>
      <c r="B59" s="177" t="s">
        <v>355</v>
      </c>
      <c r="C59" s="178"/>
      <c r="D59" s="178"/>
      <c r="E59" s="178"/>
      <c r="F59" s="178"/>
      <c r="G59" s="178"/>
      <c r="H59" s="178"/>
      <c r="I59" s="178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326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327</v>
      </c>
      <c r="F62" s="32"/>
      <c r="G62" s="179" t="s">
        <v>328</v>
      </c>
      <c r="H62" s="180"/>
      <c r="I62" s="181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63"/>
      <c r="H63" s="164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43" zoomScale="120" zoomScaleNormal="120" zoomScaleSheetLayoutView="110" workbookViewId="0">
      <selection activeCell="M56" sqref="M56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7" customWidth="1"/>
    <col min="12" max="12" width="10.85546875" style="127" bestFit="1" customWidth="1"/>
    <col min="13" max="13" width="42.85546875" style="140" bestFit="1" customWidth="1"/>
    <col min="14" max="14" width="12.140625" style="15" bestFit="1" customWidth="1"/>
    <col min="15" max="15" width="42.85546875" bestFit="1" customWidth="1"/>
    <col min="16" max="16" width="12.140625" bestFit="1" customWidth="1"/>
  </cols>
  <sheetData>
    <row r="1" spans="1:16" ht="12.75" customHeight="1" x14ac:dyDescent="0.2">
      <c r="A1" s="273" t="s">
        <v>184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6" ht="12.75" customHeight="1" x14ac:dyDescent="0.2">
      <c r="A2" s="274" t="s">
        <v>400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6" ht="6.75" customHeight="1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6" ht="12.75" customHeight="1" x14ac:dyDescent="0.2">
      <c r="A4" s="276" t="s">
        <v>381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</row>
    <row r="5" spans="1:16" ht="30.75" customHeight="1" thickBot="1" x14ac:dyDescent="0.25">
      <c r="A5" s="279" t="s">
        <v>72</v>
      </c>
      <c r="B5" s="280"/>
      <c r="C5" s="280"/>
      <c r="D5" s="280"/>
      <c r="E5" s="280"/>
      <c r="F5" s="280"/>
      <c r="G5" s="280"/>
      <c r="H5" s="281"/>
      <c r="I5" s="125" t="s">
        <v>389</v>
      </c>
      <c r="J5" s="150" t="s">
        <v>364</v>
      </c>
      <c r="K5" s="125" t="s">
        <v>365</v>
      </c>
    </row>
    <row r="6" spans="1:16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145">
        <v>3</v>
      </c>
      <c r="K6" s="146">
        <v>4</v>
      </c>
    </row>
    <row r="7" spans="1:16" x14ac:dyDescent="0.2">
      <c r="A7" s="267" t="s">
        <v>377</v>
      </c>
      <c r="B7" s="271"/>
      <c r="C7" s="271"/>
      <c r="D7" s="271"/>
      <c r="E7" s="271"/>
      <c r="F7" s="271"/>
      <c r="G7" s="271"/>
      <c r="H7" s="271"/>
      <c r="I7" s="271"/>
      <c r="J7" s="271"/>
      <c r="K7" s="272"/>
    </row>
    <row r="8" spans="1:16" x14ac:dyDescent="0.2">
      <c r="A8" s="251" t="s">
        <v>74</v>
      </c>
      <c r="B8" s="252"/>
      <c r="C8" s="252"/>
      <c r="D8" s="252"/>
      <c r="E8" s="252"/>
      <c r="F8" s="252"/>
      <c r="G8" s="252"/>
      <c r="H8" s="270"/>
      <c r="I8" s="6">
        <v>1</v>
      </c>
      <c r="J8" s="23">
        <v>0</v>
      </c>
      <c r="K8" s="23">
        <v>0</v>
      </c>
    </row>
    <row r="9" spans="1:16" x14ac:dyDescent="0.2">
      <c r="A9" s="241" t="s">
        <v>8</v>
      </c>
      <c r="B9" s="242"/>
      <c r="C9" s="242"/>
      <c r="D9" s="242"/>
      <c r="E9" s="242"/>
      <c r="F9" s="242"/>
      <c r="G9" s="242"/>
      <c r="H9" s="243"/>
      <c r="I9" s="4">
        <v>2</v>
      </c>
      <c r="J9" s="24">
        <f>J10+J17+J27+J36+J40</f>
        <v>1216973678</v>
      </c>
      <c r="K9" s="24">
        <f>K10+K17+K27+K36+K40</f>
        <v>1316850000</v>
      </c>
      <c r="L9" s="131"/>
      <c r="O9" s="9"/>
      <c r="P9" s="9"/>
    </row>
    <row r="10" spans="1:16" x14ac:dyDescent="0.2">
      <c r="A10" s="255" t="s">
        <v>255</v>
      </c>
      <c r="B10" s="256"/>
      <c r="C10" s="256"/>
      <c r="D10" s="256"/>
      <c r="E10" s="256"/>
      <c r="F10" s="256"/>
      <c r="G10" s="256"/>
      <c r="H10" s="257"/>
      <c r="I10" s="4">
        <v>3</v>
      </c>
      <c r="J10" s="24">
        <f>SUM(J11:J16)</f>
        <v>98325947</v>
      </c>
      <c r="K10" s="24">
        <f>SUM(K11:K16)</f>
        <v>131249857</v>
      </c>
      <c r="L10" s="131"/>
      <c r="O10" s="9"/>
      <c r="P10" s="9"/>
    </row>
    <row r="11" spans="1:16" x14ac:dyDescent="0.2">
      <c r="A11" s="255" t="s">
        <v>125</v>
      </c>
      <c r="B11" s="256"/>
      <c r="C11" s="256"/>
      <c r="D11" s="256"/>
      <c r="E11" s="256"/>
      <c r="F11" s="256"/>
      <c r="G11" s="256"/>
      <c r="H11" s="257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55" t="s">
        <v>10</v>
      </c>
      <c r="B12" s="256"/>
      <c r="C12" s="256"/>
      <c r="D12" s="256"/>
      <c r="E12" s="256"/>
      <c r="F12" s="256"/>
      <c r="G12" s="256"/>
      <c r="H12" s="257"/>
      <c r="I12" s="4">
        <v>5</v>
      </c>
      <c r="J12" s="25">
        <v>95339734</v>
      </c>
      <c r="K12" s="25">
        <v>123959977</v>
      </c>
      <c r="L12" s="131"/>
      <c r="O12" s="9"/>
      <c r="P12" s="9"/>
    </row>
    <row r="13" spans="1:16" x14ac:dyDescent="0.2">
      <c r="A13" s="255" t="s">
        <v>126</v>
      </c>
      <c r="B13" s="256"/>
      <c r="C13" s="256"/>
      <c r="D13" s="256"/>
      <c r="E13" s="256"/>
      <c r="F13" s="256"/>
      <c r="G13" s="256"/>
      <c r="H13" s="257"/>
      <c r="I13" s="4">
        <v>6</v>
      </c>
      <c r="J13" s="25">
        <v>0</v>
      </c>
      <c r="K13" s="25">
        <v>0</v>
      </c>
      <c r="L13" s="131"/>
      <c r="M13"/>
      <c r="N13" s="161"/>
      <c r="O13" s="9"/>
      <c r="P13" s="9"/>
    </row>
    <row r="14" spans="1:16" x14ac:dyDescent="0.2">
      <c r="A14" s="255" t="s">
        <v>259</v>
      </c>
      <c r="B14" s="256"/>
      <c r="C14" s="256"/>
      <c r="D14" s="256"/>
      <c r="E14" s="256"/>
      <c r="F14" s="256"/>
      <c r="G14" s="256"/>
      <c r="H14" s="257"/>
      <c r="I14" s="4">
        <v>7</v>
      </c>
      <c r="J14" s="25">
        <v>0</v>
      </c>
      <c r="K14" s="25">
        <v>0</v>
      </c>
      <c r="L14" s="131"/>
      <c r="M14"/>
      <c r="N14" s="161"/>
      <c r="O14" s="9"/>
      <c r="P14" s="9"/>
    </row>
    <row r="15" spans="1:16" x14ac:dyDescent="0.2">
      <c r="A15" s="255" t="s">
        <v>260</v>
      </c>
      <c r="B15" s="256"/>
      <c r="C15" s="256"/>
      <c r="D15" s="256"/>
      <c r="E15" s="256"/>
      <c r="F15" s="256"/>
      <c r="G15" s="256"/>
      <c r="H15" s="257"/>
      <c r="I15" s="4">
        <v>8</v>
      </c>
      <c r="J15" s="25">
        <v>2986213</v>
      </c>
      <c r="K15" s="25">
        <v>7289880</v>
      </c>
      <c r="L15" s="131"/>
      <c r="M15"/>
      <c r="N15" s="161"/>
    </row>
    <row r="16" spans="1:16" x14ac:dyDescent="0.2">
      <c r="A16" s="255" t="s">
        <v>261</v>
      </c>
      <c r="B16" s="256"/>
      <c r="C16" s="256"/>
      <c r="D16" s="256"/>
      <c r="E16" s="256"/>
      <c r="F16" s="256"/>
      <c r="G16" s="256"/>
      <c r="H16" s="257"/>
      <c r="I16" s="4">
        <v>9</v>
      </c>
      <c r="J16" s="25">
        <v>0</v>
      </c>
      <c r="K16" s="25">
        <v>0</v>
      </c>
      <c r="L16" s="131"/>
      <c r="M16"/>
      <c r="N16" s="161"/>
    </row>
    <row r="17" spans="1:16" x14ac:dyDescent="0.2">
      <c r="A17" s="255" t="s">
        <v>256</v>
      </c>
      <c r="B17" s="256"/>
      <c r="C17" s="256"/>
      <c r="D17" s="256"/>
      <c r="E17" s="256"/>
      <c r="F17" s="256"/>
      <c r="G17" s="256"/>
      <c r="H17" s="257"/>
      <c r="I17" s="4">
        <v>10</v>
      </c>
      <c r="J17" s="24">
        <f>SUM(J18:J26)</f>
        <v>693485729</v>
      </c>
      <c r="K17" s="24">
        <f>SUM(K18:K26)</f>
        <v>696007450</v>
      </c>
      <c r="L17" s="131"/>
      <c r="N17" s="162"/>
    </row>
    <row r="18" spans="1:16" x14ac:dyDescent="0.2">
      <c r="A18" s="255" t="s">
        <v>262</v>
      </c>
      <c r="B18" s="256"/>
      <c r="C18" s="256"/>
      <c r="D18" s="256"/>
      <c r="E18" s="256"/>
      <c r="F18" s="256"/>
      <c r="G18" s="256"/>
      <c r="H18" s="257"/>
      <c r="I18" s="4">
        <v>11</v>
      </c>
      <c r="J18" s="25">
        <v>39499992</v>
      </c>
      <c r="K18" s="25">
        <v>39690515</v>
      </c>
      <c r="L18" s="131"/>
    </row>
    <row r="19" spans="1:16" x14ac:dyDescent="0.2">
      <c r="A19" s="255" t="s">
        <v>298</v>
      </c>
      <c r="B19" s="256"/>
      <c r="C19" s="256"/>
      <c r="D19" s="256"/>
      <c r="E19" s="256"/>
      <c r="F19" s="256"/>
      <c r="G19" s="256"/>
      <c r="H19" s="257"/>
      <c r="I19" s="4">
        <v>12</v>
      </c>
      <c r="J19" s="25">
        <v>423066363</v>
      </c>
      <c r="K19" s="25">
        <v>397566604</v>
      </c>
      <c r="L19" s="131"/>
      <c r="O19" s="9"/>
      <c r="P19" s="9"/>
    </row>
    <row r="20" spans="1:16" x14ac:dyDescent="0.2">
      <c r="A20" s="255" t="s">
        <v>263</v>
      </c>
      <c r="B20" s="256"/>
      <c r="C20" s="256"/>
      <c r="D20" s="256"/>
      <c r="E20" s="256"/>
      <c r="F20" s="256"/>
      <c r="G20" s="256"/>
      <c r="H20" s="257"/>
      <c r="I20" s="4">
        <v>13</v>
      </c>
      <c r="J20" s="25">
        <v>181774393</v>
      </c>
      <c r="K20" s="25">
        <v>190426114</v>
      </c>
      <c r="L20" s="131"/>
      <c r="O20" s="9"/>
      <c r="P20" s="9"/>
    </row>
    <row r="21" spans="1:16" x14ac:dyDescent="0.2">
      <c r="A21" s="255" t="s">
        <v>46</v>
      </c>
      <c r="B21" s="256"/>
      <c r="C21" s="256"/>
      <c r="D21" s="256"/>
      <c r="E21" s="256"/>
      <c r="F21" s="256"/>
      <c r="G21" s="256"/>
      <c r="H21" s="257"/>
      <c r="I21" s="4">
        <v>14</v>
      </c>
      <c r="J21" s="25">
        <v>5988589</v>
      </c>
      <c r="K21" s="25">
        <v>7710488</v>
      </c>
      <c r="L21" s="131"/>
      <c r="O21" s="9"/>
      <c r="P21" s="9"/>
    </row>
    <row r="22" spans="1:16" x14ac:dyDescent="0.2">
      <c r="A22" s="255" t="s">
        <v>47</v>
      </c>
      <c r="B22" s="256"/>
      <c r="C22" s="256"/>
      <c r="D22" s="256"/>
      <c r="E22" s="256"/>
      <c r="F22" s="256"/>
      <c r="G22" s="256"/>
      <c r="H22" s="257"/>
      <c r="I22" s="4">
        <v>15</v>
      </c>
      <c r="J22" s="25">
        <v>0</v>
      </c>
      <c r="K22" s="25">
        <v>0</v>
      </c>
      <c r="L22" s="131"/>
      <c r="M22"/>
      <c r="N22" s="161"/>
      <c r="O22" s="9"/>
      <c r="P22" s="9"/>
    </row>
    <row r="23" spans="1:16" x14ac:dyDescent="0.2">
      <c r="A23" s="255" t="s">
        <v>85</v>
      </c>
      <c r="B23" s="256"/>
      <c r="C23" s="256"/>
      <c r="D23" s="256"/>
      <c r="E23" s="256"/>
      <c r="F23" s="256"/>
      <c r="G23" s="256"/>
      <c r="H23" s="257"/>
      <c r="I23" s="4">
        <v>16</v>
      </c>
      <c r="J23" s="103">
        <v>2356450</v>
      </c>
      <c r="K23" s="25">
        <v>880766</v>
      </c>
      <c r="L23" s="131"/>
      <c r="M23"/>
      <c r="N23" s="161"/>
      <c r="O23" s="9"/>
      <c r="P23" s="9"/>
    </row>
    <row r="24" spans="1:16" x14ac:dyDescent="0.2">
      <c r="A24" s="255" t="s">
        <v>86</v>
      </c>
      <c r="B24" s="256"/>
      <c r="C24" s="256"/>
      <c r="D24" s="256"/>
      <c r="E24" s="256"/>
      <c r="F24" s="256"/>
      <c r="G24" s="256"/>
      <c r="H24" s="257"/>
      <c r="I24" s="4">
        <v>17</v>
      </c>
      <c r="J24" s="103">
        <v>40046390</v>
      </c>
      <c r="K24" s="25">
        <v>58995088</v>
      </c>
      <c r="L24" s="131"/>
      <c r="M24"/>
      <c r="N24" s="161"/>
      <c r="O24" s="9"/>
      <c r="P24" s="9"/>
    </row>
    <row r="25" spans="1:16" x14ac:dyDescent="0.2">
      <c r="A25" s="255" t="s">
        <v>87</v>
      </c>
      <c r="B25" s="256"/>
      <c r="C25" s="256"/>
      <c r="D25" s="256"/>
      <c r="E25" s="256"/>
      <c r="F25" s="256"/>
      <c r="G25" s="256"/>
      <c r="H25" s="257"/>
      <c r="I25" s="4">
        <v>18</v>
      </c>
      <c r="J25" s="25">
        <v>753552</v>
      </c>
      <c r="K25" s="25">
        <v>737875</v>
      </c>
      <c r="L25" s="131"/>
      <c r="M25"/>
      <c r="N25" s="161"/>
      <c r="O25" s="9"/>
      <c r="P25" s="9"/>
    </row>
    <row r="26" spans="1:16" x14ac:dyDescent="0.2">
      <c r="A26" s="255" t="s">
        <v>88</v>
      </c>
      <c r="B26" s="256"/>
      <c r="C26" s="256"/>
      <c r="D26" s="256"/>
      <c r="E26" s="256"/>
      <c r="F26" s="256"/>
      <c r="G26" s="256"/>
      <c r="H26" s="257"/>
      <c r="I26" s="4">
        <v>19</v>
      </c>
      <c r="J26" s="103">
        <v>0</v>
      </c>
      <c r="K26" s="25">
        <v>0</v>
      </c>
      <c r="L26" s="131"/>
      <c r="M26"/>
      <c r="N26" s="161"/>
      <c r="O26" s="9"/>
      <c r="P26" s="9"/>
    </row>
    <row r="27" spans="1:16" x14ac:dyDescent="0.2">
      <c r="A27" s="255" t="s">
        <v>242</v>
      </c>
      <c r="B27" s="256"/>
      <c r="C27" s="256"/>
      <c r="D27" s="256"/>
      <c r="E27" s="256"/>
      <c r="F27" s="256"/>
      <c r="G27" s="256"/>
      <c r="H27" s="257"/>
      <c r="I27" s="4">
        <v>20</v>
      </c>
      <c r="J27" s="24">
        <f>SUM(J28:J35)</f>
        <v>387810822</v>
      </c>
      <c r="K27" s="24">
        <f>SUM(K28:K35)</f>
        <v>452626748</v>
      </c>
      <c r="L27" s="131"/>
      <c r="M27"/>
      <c r="N27" s="161"/>
      <c r="O27" s="9"/>
      <c r="P27" s="9"/>
    </row>
    <row r="28" spans="1:16" x14ac:dyDescent="0.2">
      <c r="A28" s="255" t="s">
        <v>89</v>
      </c>
      <c r="B28" s="256"/>
      <c r="C28" s="256"/>
      <c r="D28" s="256"/>
      <c r="E28" s="256"/>
      <c r="F28" s="256"/>
      <c r="G28" s="256"/>
      <c r="H28" s="257"/>
      <c r="I28" s="4">
        <v>21</v>
      </c>
      <c r="J28" s="25">
        <v>375382888</v>
      </c>
      <c r="K28" s="25">
        <v>372392313</v>
      </c>
      <c r="L28" s="131"/>
      <c r="M28"/>
      <c r="N28" s="161"/>
      <c r="O28" s="9"/>
      <c r="P28" s="9"/>
    </row>
    <row r="29" spans="1:16" x14ac:dyDescent="0.2">
      <c r="A29" s="255" t="s">
        <v>90</v>
      </c>
      <c r="B29" s="256"/>
      <c r="C29" s="256"/>
      <c r="D29" s="256"/>
      <c r="E29" s="256"/>
      <c r="F29" s="256"/>
      <c r="G29" s="256"/>
      <c r="H29" s="257"/>
      <c r="I29" s="4">
        <v>22</v>
      </c>
      <c r="J29" s="25">
        <v>7583333</v>
      </c>
      <c r="K29" s="25">
        <v>73250000</v>
      </c>
      <c r="L29" s="131"/>
      <c r="M29"/>
      <c r="N29" s="161"/>
      <c r="O29" s="9"/>
      <c r="P29" s="9"/>
    </row>
    <row r="30" spans="1:16" x14ac:dyDescent="0.2">
      <c r="A30" s="255" t="s">
        <v>91</v>
      </c>
      <c r="B30" s="256"/>
      <c r="C30" s="256"/>
      <c r="D30" s="256"/>
      <c r="E30" s="256"/>
      <c r="F30" s="256"/>
      <c r="G30" s="256"/>
      <c r="H30" s="257"/>
      <c r="I30" s="4">
        <v>23</v>
      </c>
      <c r="J30" s="103">
        <v>907000</v>
      </c>
      <c r="K30" s="25">
        <v>2319795</v>
      </c>
      <c r="L30" s="131"/>
      <c r="M30"/>
      <c r="N30" s="161"/>
      <c r="O30" s="9"/>
      <c r="P30" s="9"/>
    </row>
    <row r="31" spans="1:16" x14ac:dyDescent="0.2">
      <c r="A31" s="255" t="s">
        <v>100</v>
      </c>
      <c r="B31" s="256"/>
      <c r="C31" s="256"/>
      <c r="D31" s="256"/>
      <c r="E31" s="256"/>
      <c r="F31" s="256"/>
      <c r="G31" s="256"/>
      <c r="H31" s="257"/>
      <c r="I31" s="4">
        <v>24</v>
      </c>
      <c r="J31" s="25">
        <v>0</v>
      </c>
      <c r="K31" s="25">
        <v>0</v>
      </c>
      <c r="L31" s="131"/>
      <c r="M31"/>
      <c r="N31" s="161"/>
      <c r="O31" s="9"/>
      <c r="P31" s="9"/>
    </row>
    <row r="32" spans="1:16" x14ac:dyDescent="0.2">
      <c r="A32" s="255" t="s">
        <v>101</v>
      </c>
      <c r="B32" s="256"/>
      <c r="C32" s="256"/>
      <c r="D32" s="256"/>
      <c r="E32" s="256"/>
      <c r="F32" s="256"/>
      <c r="G32" s="256"/>
      <c r="H32" s="257"/>
      <c r="I32" s="4">
        <v>25</v>
      </c>
      <c r="J32" s="25">
        <v>0</v>
      </c>
      <c r="K32" s="25">
        <v>0</v>
      </c>
      <c r="L32" s="131"/>
      <c r="M32"/>
      <c r="N32" s="161"/>
      <c r="O32" s="9"/>
      <c r="P32" s="9"/>
    </row>
    <row r="33" spans="1:16" x14ac:dyDescent="0.2">
      <c r="A33" s="255" t="s">
        <v>102</v>
      </c>
      <c r="B33" s="256"/>
      <c r="C33" s="256"/>
      <c r="D33" s="256"/>
      <c r="E33" s="256"/>
      <c r="F33" s="256"/>
      <c r="G33" s="256"/>
      <c r="H33" s="257"/>
      <c r="I33" s="4">
        <v>26</v>
      </c>
      <c r="J33" s="25">
        <v>3937601</v>
      </c>
      <c r="K33" s="25">
        <v>4664640</v>
      </c>
      <c r="L33" s="131"/>
      <c r="M33"/>
      <c r="N33" s="161"/>
      <c r="O33" s="9"/>
      <c r="P33" s="9"/>
    </row>
    <row r="34" spans="1:16" x14ac:dyDescent="0.2">
      <c r="A34" s="255" t="s">
        <v>92</v>
      </c>
      <c r="B34" s="256"/>
      <c r="C34" s="256"/>
      <c r="D34" s="256"/>
      <c r="E34" s="256"/>
      <c r="F34" s="256"/>
      <c r="G34" s="256"/>
      <c r="H34" s="257"/>
      <c r="I34" s="4">
        <v>27</v>
      </c>
      <c r="J34" s="25">
        <v>0</v>
      </c>
      <c r="K34" s="25">
        <v>0</v>
      </c>
      <c r="L34" s="131"/>
      <c r="N34" s="162" t="s">
        <v>403</v>
      </c>
      <c r="O34" s="9"/>
      <c r="P34" s="9"/>
    </row>
    <row r="35" spans="1:16" x14ac:dyDescent="0.2">
      <c r="A35" s="255" t="s">
        <v>235</v>
      </c>
      <c r="B35" s="256"/>
      <c r="C35" s="256"/>
      <c r="D35" s="256"/>
      <c r="E35" s="256"/>
      <c r="F35" s="256"/>
      <c r="G35" s="256"/>
      <c r="H35" s="257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55" t="s">
        <v>236</v>
      </c>
      <c r="B36" s="256"/>
      <c r="C36" s="256"/>
      <c r="D36" s="256"/>
      <c r="E36" s="256"/>
      <c r="F36" s="256"/>
      <c r="G36" s="256"/>
      <c r="H36" s="257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55" t="s">
        <v>93</v>
      </c>
      <c r="B37" s="256"/>
      <c r="C37" s="256"/>
      <c r="D37" s="256"/>
      <c r="E37" s="256"/>
      <c r="F37" s="256"/>
      <c r="G37" s="256"/>
      <c r="H37" s="257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55" t="s">
        <v>94</v>
      </c>
      <c r="B38" s="256"/>
      <c r="C38" s="256"/>
      <c r="D38" s="256"/>
      <c r="E38" s="256"/>
      <c r="F38" s="256"/>
      <c r="G38" s="256"/>
      <c r="H38" s="257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55" t="s">
        <v>95</v>
      </c>
      <c r="B39" s="256"/>
      <c r="C39" s="256"/>
      <c r="D39" s="256"/>
      <c r="E39" s="256"/>
      <c r="F39" s="256"/>
      <c r="G39" s="256"/>
      <c r="H39" s="257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55" t="s">
        <v>237</v>
      </c>
      <c r="B40" s="256"/>
      <c r="C40" s="256"/>
      <c r="D40" s="256"/>
      <c r="E40" s="256"/>
      <c r="F40" s="256"/>
      <c r="G40" s="256"/>
      <c r="H40" s="257"/>
      <c r="I40" s="4">
        <v>33</v>
      </c>
      <c r="J40" s="25">
        <v>37351180</v>
      </c>
      <c r="K40" s="25">
        <v>36965945</v>
      </c>
      <c r="L40" s="131"/>
      <c r="O40" s="9"/>
      <c r="P40" s="9"/>
    </row>
    <row r="41" spans="1:16" x14ac:dyDescent="0.2">
      <c r="A41" s="241" t="s">
        <v>290</v>
      </c>
      <c r="B41" s="242"/>
      <c r="C41" s="242"/>
      <c r="D41" s="242"/>
      <c r="E41" s="242"/>
      <c r="F41" s="242"/>
      <c r="G41" s="242"/>
      <c r="H41" s="243"/>
      <c r="I41" s="4">
        <v>34</v>
      </c>
      <c r="J41" s="24">
        <f>J42+J50+J57+J65</f>
        <v>1173654394</v>
      </c>
      <c r="K41" s="24">
        <f>K42+K50+K57+K65</f>
        <v>1257415768</v>
      </c>
      <c r="L41" s="131"/>
      <c r="O41" s="9"/>
      <c r="P41" s="9"/>
    </row>
    <row r="42" spans="1:16" x14ac:dyDescent="0.2">
      <c r="A42" s="255" t="s">
        <v>117</v>
      </c>
      <c r="B42" s="256"/>
      <c r="C42" s="256"/>
      <c r="D42" s="256"/>
      <c r="E42" s="256"/>
      <c r="F42" s="256"/>
      <c r="G42" s="256"/>
      <c r="H42" s="257"/>
      <c r="I42" s="4">
        <v>35</v>
      </c>
      <c r="J42" s="24">
        <f>SUM(J43:J49)</f>
        <v>364525930</v>
      </c>
      <c r="K42" s="24">
        <f>SUM(K43:K49)</f>
        <v>536075990</v>
      </c>
      <c r="L42" s="131"/>
      <c r="O42" s="9"/>
      <c r="P42" s="9"/>
    </row>
    <row r="43" spans="1:16" x14ac:dyDescent="0.2">
      <c r="A43" s="255" t="s">
        <v>140</v>
      </c>
      <c r="B43" s="256"/>
      <c r="C43" s="256"/>
      <c r="D43" s="256"/>
      <c r="E43" s="256"/>
      <c r="F43" s="256"/>
      <c r="G43" s="256"/>
      <c r="H43" s="257"/>
      <c r="I43" s="4">
        <v>36</v>
      </c>
      <c r="J43" s="25">
        <v>96958234</v>
      </c>
      <c r="K43" s="25">
        <v>117405771</v>
      </c>
      <c r="L43" s="131"/>
      <c r="O43" s="9"/>
      <c r="P43" s="9"/>
    </row>
    <row r="44" spans="1:16" x14ac:dyDescent="0.2">
      <c r="A44" s="255" t="s">
        <v>141</v>
      </c>
      <c r="B44" s="256"/>
      <c r="C44" s="256"/>
      <c r="D44" s="256"/>
      <c r="E44" s="256"/>
      <c r="F44" s="256"/>
      <c r="G44" s="256"/>
      <c r="H44" s="257"/>
      <c r="I44" s="4">
        <v>37</v>
      </c>
      <c r="J44" s="25">
        <v>22927744</v>
      </c>
      <c r="K44" s="25">
        <v>27484468</v>
      </c>
      <c r="L44" s="131"/>
      <c r="O44" s="9"/>
      <c r="P44" s="9"/>
    </row>
    <row r="45" spans="1:16" x14ac:dyDescent="0.2">
      <c r="A45" s="255" t="s">
        <v>103</v>
      </c>
      <c r="B45" s="256"/>
      <c r="C45" s="256"/>
      <c r="D45" s="256"/>
      <c r="E45" s="256"/>
      <c r="F45" s="256"/>
      <c r="G45" s="256"/>
      <c r="H45" s="257"/>
      <c r="I45" s="4">
        <v>38</v>
      </c>
      <c r="J45" s="25">
        <v>101827104</v>
      </c>
      <c r="K45" s="25">
        <v>114038787</v>
      </c>
      <c r="L45" s="131"/>
      <c r="O45" s="9"/>
      <c r="P45" s="9"/>
    </row>
    <row r="46" spans="1:16" x14ac:dyDescent="0.2">
      <c r="A46" s="255" t="s">
        <v>104</v>
      </c>
      <c r="B46" s="256"/>
      <c r="C46" s="256"/>
      <c r="D46" s="256"/>
      <c r="E46" s="256"/>
      <c r="F46" s="256"/>
      <c r="G46" s="256"/>
      <c r="H46" s="257"/>
      <c r="I46" s="4">
        <v>39</v>
      </c>
      <c r="J46" s="25">
        <v>56411831</v>
      </c>
      <c r="K46" s="25">
        <v>67434594</v>
      </c>
      <c r="L46" s="131"/>
      <c r="O46" s="9"/>
      <c r="P46" s="9"/>
    </row>
    <row r="47" spans="1:16" x14ac:dyDescent="0.2">
      <c r="A47" s="255" t="s">
        <v>105</v>
      </c>
      <c r="B47" s="256"/>
      <c r="C47" s="256"/>
      <c r="D47" s="256"/>
      <c r="E47" s="256"/>
      <c r="F47" s="256"/>
      <c r="G47" s="256"/>
      <c r="H47" s="257"/>
      <c r="I47" s="4">
        <v>40</v>
      </c>
      <c r="J47" s="25">
        <v>5441050</v>
      </c>
      <c r="K47" s="25">
        <v>0</v>
      </c>
      <c r="L47" s="131"/>
      <c r="O47" s="9"/>
      <c r="P47" s="9"/>
    </row>
    <row r="48" spans="1:16" x14ac:dyDescent="0.2">
      <c r="A48" s="255" t="s">
        <v>106</v>
      </c>
      <c r="B48" s="256"/>
      <c r="C48" s="256"/>
      <c r="D48" s="256"/>
      <c r="E48" s="256"/>
      <c r="F48" s="256"/>
      <c r="G48" s="256"/>
      <c r="H48" s="257"/>
      <c r="I48" s="4">
        <v>41</v>
      </c>
      <c r="J48" s="25">
        <v>80959967</v>
      </c>
      <c r="K48" s="25">
        <v>209712370</v>
      </c>
      <c r="L48" s="128"/>
      <c r="O48" s="9"/>
      <c r="P48" s="9"/>
    </row>
    <row r="49" spans="1:16" x14ac:dyDescent="0.2">
      <c r="A49" s="255" t="s">
        <v>107</v>
      </c>
      <c r="B49" s="256"/>
      <c r="C49" s="256"/>
      <c r="D49" s="256"/>
      <c r="E49" s="256"/>
      <c r="F49" s="256"/>
      <c r="G49" s="256"/>
      <c r="H49" s="257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55" t="s">
        <v>118</v>
      </c>
      <c r="B50" s="256"/>
      <c r="C50" s="256"/>
      <c r="D50" s="256"/>
      <c r="E50" s="256"/>
      <c r="F50" s="256"/>
      <c r="G50" s="256"/>
      <c r="H50" s="257"/>
      <c r="I50" s="4">
        <v>43</v>
      </c>
      <c r="J50" s="24">
        <f>SUM(J51:J56)</f>
        <v>567831305</v>
      </c>
      <c r="K50" s="24">
        <f>SUM(K51:K56)</f>
        <v>574902173</v>
      </c>
      <c r="L50" s="152"/>
      <c r="O50" s="9"/>
      <c r="P50" s="9"/>
    </row>
    <row r="51" spans="1:16" x14ac:dyDescent="0.2">
      <c r="A51" s="255" t="s">
        <v>250</v>
      </c>
      <c r="B51" s="256"/>
      <c r="C51" s="256"/>
      <c r="D51" s="256"/>
      <c r="E51" s="256"/>
      <c r="F51" s="256"/>
      <c r="G51" s="256"/>
      <c r="H51" s="257"/>
      <c r="I51" s="4">
        <v>44</v>
      </c>
      <c r="J51" s="25">
        <v>367850454</v>
      </c>
      <c r="K51" s="25">
        <v>358862505</v>
      </c>
      <c r="L51" s="153"/>
      <c r="O51" s="9"/>
      <c r="P51" s="9"/>
    </row>
    <row r="52" spans="1:16" x14ac:dyDescent="0.2">
      <c r="A52" s="255" t="s">
        <v>251</v>
      </c>
      <c r="B52" s="256"/>
      <c r="C52" s="256"/>
      <c r="D52" s="256"/>
      <c r="E52" s="256"/>
      <c r="F52" s="256"/>
      <c r="G52" s="256"/>
      <c r="H52" s="257"/>
      <c r="I52" s="4">
        <v>45</v>
      </c>
      <c r="J52" s="103">
        <v>194190983</v>
      </c>
      <c r="K52" s="25">
        <v>176896430</v>
      </c>
      <c r="L52" s="153"/>
      <c r="O52" s="9"/>
      <c r="P52" s="9"/>
    </row>
    <row r="53" spans="1:16" x14ac:dyDescent="0.2">
      <c r="A53" s="255" t="s">
        <v>252</v>
      </c>
      <c r="B53" s="256"/>
      <c r="C53" s="256"/>
      <c r="D53" s="256"/>
      <c r="E53" s="256"/>
      <c r="F53" s="256"/>
      <c r="G53" s="256"/>
      <c r="H53" s="257"/>
      <c r="I53" s="4">
        <v>46</v>
      </c>
      <c r="J53" s="25">
        <v>0</v>
      </c>
      <c r="K53" s="25">
        <v>0</v>
      </c>
      <c r="L53" s="153"/>
      <c r="O53" s="9"/>
      <c r="P53" s="9"/>
    </row>
    <row r="54" spans="1:16" x14ac:dyDescent="0.2">
      <c r="A54" s="255" t="s">
        <v>253</v>
      </c>
      <c r="B54" s="256"/>
      <c r="C54" s="256"/>
      <c r="D54" s="256"/>
      <c r="E54" s="256"/>
      <c r="F54" s="256"/>
      <c r="G54" s="256"/>
      <c r="H54" s="257"/>
      <c r="I54" s="4">
        <v>47</v>
      </c>
      <c r="J54" s="25">
        <v>716595</v>
      </c>
      <c r="K54" s="25">
        <v>568443</v>
      </c>
      <c r="L54" s="153"/>
      <c r="O54" s="9"/>
      <c r="P54" s="9"/>
    </row>
    <row r="55" spans="1:16" x14ac:dyDescent="0.2">
      <c r="A55" s="255" t="s">
        <v>5</v>
      </c>
      <c r="B55" s="256"/>
      <c r="C55" s="256"/>
      <c r="D55" s="256"/>
      <c r="E55" s="256"/>
      <c r="F55" s="256"/>
      <c r="G55" s="256"/>
      <c r="H55" s="257"/>
      <c r="I55" s="4">
        <v>48</v>
      </c>
      <c r="J55" s="103">
        <v>4735926</v>
      </c>
      <c r="K55" s="25">
        <v>5765821</v>
      </c>
      <c r="L55" s="153"/>
      <c r="O55" s="9"/>
      <c r="P55" s="9"/>
    </row>
    <row r="56" spans="1:16" x14ac:dyDescent="0.2">
      <c r="A56" s="255" t="s">
        <v>6</v>
      </c>
      <c r="B56" s="256"/>
      <c r="C56" s="256"/>
      <c r="D56" s="256"/>
      <c r="E56" s="256"/>
      <c r="F56" s="256"/>
      <c r="G56" s="256"/>
      <c r="H56" s="257"/>
      <c r="I56" s="4">
        <v>49</v>
      </c>
      <c r="J56" s="103">
        <v>337347</v>
      </c>
      <c r="K56" s="25">
        <v>32808974</v>
      </c>
      <c r="L56" s="153"/>
      <c r="O56" s="9"/>
      <c r="P56" s="9"/>
    </row>
    <row r="57" spans="1:16" x14ac:dyDescent="0.2">
      <c r="A57" s="255" t="s">
        <v>119</v>
      </c>
      <c r="B57" s="256"/>
      <c r="C57" s="256"/>
      <c r="D57" s="256"/>
      <c r="E57" s="256"/>
      <c r="F57" s="256"/>
      <c r="G57" s="256"/>
      <c r="H57" s="257"/>
      <c r="I57" s="4">
        <v>50</v>
      </c>
      <c r="J57" s="24">
        <f>SUM(J58:J64)</f>
        <v>168389169</v>
      </c>
      <c r="K57" s="24">
        <f>SUM(K58:K64)</f>
        <v>57652190</v>
      </c>
      <c r="L57" s="153"/>
      <c r="O57" s="9"/>
      <c r="P57" s="9"/>
    </row>
    <row r="58" spans="1:16" x14ac:dyDescent="0.2">
      <c r="A58" s="255" t="s">
        <v>89</v>
      </c>
      <c r="B58" s="256"/>
      <c r="C58" s="256"/>
      <c r="D58" s="256"/>
      <c r="E58" s="256"/>
      <c r="F58" s="256"/>
      <c r="G58" s="256"/>
      <c r="H58" s="257"/>
      <c r="I58" s="4">
        <v>51</v>
      </c>
      <c r="J58" s="25">
        <v>75125754</v>
      </c>
      <c r="K58" s="25">
        <v>20000</v>
      </c>
      <c r="L58" s="153"/>
      <c r="O58" s="9"/>
      <c r="P58" s="9"/>
    </row>
    <row r="59" spans="1:16" x14ac:dyDescent="0.2">
      <c r="A59" s="255" t="s">
        <v>90</v>
      </c>
      <c r="B59" s="256"/>
      <c r="C59" s="256"/>
      <c r="D59" s="256"/>
      <c r="E59" s="256"/>
      <c r="F59" s="256"/>
      <c r="G59" s="256"/>
      <c r="H59" s="257"/>
      <c r="I59" s="4">
        <v>52</v>
      </c>
      <c r="J59" s="25">
        <v>86694897</v>
      </c>
      <c r="K59" s="25">
        <v>54672815</v>
      </c>
      <c r="L59" s="153"/>
      <c r="O59" s="9"/>
      <c r="P59" s="9"/>
    </row>
    <row r="60" spans="1:16" x14ac:dyDescent="0.2">
      <c r="A60" s="255" t="s">
        <v>292</v>
      </c>
      <c r="B60" s="256"/>
      <c r="C60" s="256"/>
      <c r="D60" s="256"/>
      <c r="E60" s="256"/>
      <c r="F60" s="256"/>
      <c r="G60" s="256"/>
      <c r="H60" s="257"/>
      <c r="I60" s="4">
        <v>53</v>
      </c>
      <c r="J60" s="25">
        <v>0</v>
      </c>
      <c r="K60" s="25">
        <v>0</v>
      </c>
      <c r="L60" s="153"/>
      <c r="O60" s="9"/>
      <c r="P60" s="9"/>
    </row>
    <row r="61" spans="1:16" x14ac:dyDescent="0.2">
      <c r="A61" s="255" t="s">
        <v>100</v>
      </c>
      <c r="B61" s="256"/>
      <c r="C61" s="256"/>
      <c r="D61" s="256"/>
      <c r="E61" s="256"/>
      <c r="F61" s="256"/>
      <c r="G61" s="256"/>
      <c r="H61" s="257"/>
      <c r="I61" s="4">
        <v>54</v>
      </c>
      <c r="J61" s="25">
        <v>0</v>
      </c>
      <c r="K61" s="25">
        <v>0</v>
      </c>
      <c r="L61" s="153"/>
      <c r="O61" s="9"/>
      <c r="P61" s="9"/>
    </row>
    <row r="62" spans="1:16" x14ac:dyDescent="0.2">
      <c r="A62" s="255" t="s">
        <v>101</v>
      </c>
      <c r="B62" s="256"/>
      <c r="C62" s="256"/>
      <c r="D62" s="256"/>
      <c r="E62" s="256"/>
      <c r="F62" s="256"/>
      <c r="G62" s="256"/>
      <c r="H62" s="257"/>
      <c r="I62" s="4">
        <v>55</v>
      </c>
      <c r="J62" s="25">
        <v>5514691</v>
      </c>
      <c r="K62" s="25">
        <v>476000</v>
      </c>
      <c r="L62" s="153"/>
      <c r="O62" s="9"/>
      <c r="P62" s="9"/>
    </row>
    <row r="63" spans="1:16" x14ac:dyDescent="0.2">
      <c r="A63" s="255" t="s">
        <v>102</v>
      </c>
      <c r="B63" s="256"/>
      <c r="C63" s="256"/>
      <c r="D63" s="256"/>
      <c r="E63" s="256"/>
      <c r="F63" s="256"/>
      <c r="G63" s="256"/>
      <c r="H63" s="257"/>
      <c r="I63" s="4">
        <v>56</v>
      </c>
      <c r="J63" s="25">
        <v>1053827</v>
      </c>
      <c r="K63" s="25">
        <v>2483375</v>
      </c>
      <c r="L63" s="153"/>
      <c r="O63" s="9"/>
      <c r="P63" s="9"/>
    </row>
    <row r="64" spans="1:16" x14ac:dyDescent="0.2">
      <c r="A64" s="255" t="s">
        <v>62</v>
      </c>
      <c r="B64" s="256"/>
      <c r="C64" s="256"/>
      <c r="D64" s="256"/>
      <c r="E64" s="256"/>
      <c r="F64" s="256"/>
      <c r="G64" s="256"/>
      <c r="H64" s="257"/>
      <c r="I64" s="4">
        <v>57</v>
      </c>
      <c r="J64" s="25">
        <v>0</v>
      </c>
      <c r="K64" s="25">
        <v>0</v>
      </c>
      <c r="L64" s="153"/>
      <c r="O64" s="9"/>
      <c r="P64" s="9"/>
    </row>
    <row r="65" spans="1:16" x14ac:dyDescent="0.2">
      <c r="A65" s="255" t="s">
        <v>257</v>
      </c>
      <c r="B65" s="256"/>
      <c r="C65" s="256"/>
      <c r="D65" s="256"/>
      <c r="E65" s="256"/>
      <c r="F65" s="256"/>
      <c r="G65" s="256"/>
      <c r="H65" s="257"/>
      <c r="I65" s="4">
        <v>58</v>
      </c>
      <c r="J65" s="25">
        <v>72907990</v>
      </c>
      <c r="K65" s="25">
        <v>88785415</v>
      </c>
      <c r="L65" s="153"/>
      <c r="O65" s="9"/>
      <c r="P65" s="9"/>
    </row>
    <row r="66" spans="1:16" x14ac:dyDescent="0.2">
      <c r="A66" s="241" t="s">
        <v>69</v>
      </c>
      <c r="B66" s="242"/>
      <c r="C66" s="242"/>
      <c r="D66" s="242"/>
      <c r="E66" s="242"/>
      <c r="F66" s="242"/>
      <c r="G66" s="242"/>
      <c r="H66" s="243"/>
      <c r="I66" s="4">
        <v>59</v>
      </c>
      <c r="J66" s="25">
        <v>8633708</v>
      </c>
      <c r="K66" s="25">
        <v>8456397</v>
      </c>
      <c r="L66" s="153"/>
      <c r="O66" s="9"/>
      <c r="P66" s="9"/>
    </row>
    <row r="67" spans="1:16" x14ac:dyDescent="0.2">
      <c r="A67" s="241" t="s">
        <v>291</v>
      </c>
      <c r="B67" s="242"/>
      <c r="C67" s="242"/>
      <c r="D67" s="242"/>
      <c r="E67" s="242"/>
      <c r="F67" s="242"/>
      <c r="G67" s="242"/>
      <c r="H67" s="243"/>
      <c r="I67" s="4">
        <v>60</v>
      </c>
      <c r="J67" s="24">
        <f>J8+J9+J41+J66</f>
        <v>2399261780</v>
      </c>
      <c r="K67" s="24">
        <f>K8+K9+K41+K66</f>
        <v>2582722165</v>
      </c>
      <c r="L67" s="153"/>
      <c r="O67" s="9"/>
      <c r="P67" s="9"/>
    </row>
    <row r="68" spans="1:16" ht="13.5" thickBot="1" x14ac:dyDescent="0.25">
      <c r="A68" s="264" t="s">
        <v>108</v>
      </c>
      <c r="B68" s="265"/>
      <c r="C68" s="265"/>
      <c r="D68" s="265"/>
      <c r="E68" s="265"/>
      <c r="F68" s="265"/>
      <c r="G68" s="265"/>
      <c r="H68" s="266"/>
      <c r="I68" s="95">
        <v>61</v>
      </c>
      <c r="J68" s="117">
        <v>593358567</v>
      </c>
      <c r="K68" s="117">
        <v>608580439</v>
      </c>
      <c r="L68" s="153"/>
      <c r="O68" s="9"/>
      <c r="P68" s="9"/>
    </row>
    <row r="69" spans="1:16" x14ac:dyDescent="0.2">
      <c r="A69" s="267" t="s">
        <v>71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9"/>
      <c r="L69" s="153"/>
      <c r="O69" s="9"/>
      <c r="P69" s="9"/>
    </row>
    <row r="70" spans="1:16" x14ac:dyDescent="0.2">
      <c r="A70" s="251" t="s">
        <v>243</v>
      </c>
      <c r="B70" s="252"/>
      <c r="C70" s="252"/>
      <c r="D70" s="252"/>
      <c r="E70" s="252"/>
      <c r="F70" s="252"/>
      <c r="G70" s="252"/>
      <c r="H70" s="270"/>
      <c r="I70" s="6">
        <v>62</v>
      </c>
      <c r="J70" s="118">
        <f>J71+J72+J73+J79+J80+J83+J86</f>
        <v>1134309526</v>
      </c>
      <c r="K70" s="118">
        <f>K71+K72+K73+K79+K80+K83+K86</f>
        <v>1337863908</v>
      </c>
      <c r="L70" s="153"/>
      <c r="O70" s="9"/>
      <c r="P70" s="9"/>
    </row>
    <row r="71" spans="1:16" x14ac:dyDescent="0.2">
      <c r="A71" s="255" t="s">
        <v>154</v>
      </c>
      <c r="B71" s="256"/>
      <c r="C71" s="256"/>
      <c r="D71" s="256"/>
      <c r="E71" s="256"/>
      <c r="F71" s="256"/>
      <c r="G71" s="256"/>
      <c r="H71" s="257"/>
      <c r="I71" s="4">
        <v>63</v>
      </c>
      <c r="J71" s="103">
        <v>1084000600</v>
      </c>
      <c r="K71" s="25">
        <v>1084000600</v>
      </c>
      <c r="L71" s="153"/>
      <c r="O71" s="9"/>
      <c r="P71" s="9"/>
    </row>
    <row r="72" spans="1:16" x14ac:dyDescent="0.2">
      <c r="A72" s="255" t="s">
        <v>155</v>
      </c>
      <c r="B72" s="256"/>
      <c r="C72" s="256"/>
      <c r="D72" s="256"/>
      <c r="E72" s="256"/>
      <c r="F72" s="256"/>
      <c r="G72" s="256"/>
      <c r="H72" s="257"/>
      <c r="I72" s="4">
        <v>64</v>
      </c>
      <c r="J72" s="25">
        <v>44785613</v>
      </c>
      <c r="K72" s="25">
        <v>45763751</v>
      </c>
      <c r="L72" s="153"/>
      <c r="O72" s="9"/>
      <c r="P72" s="9"/>
    </row>
    <row r="73" spans="1:16" x14ac:dyDescent="0.2">
      <c r="A73" s="255" t="s">
        <v>156</v>
      </c>
      <c r="B73" s="256"/>
      <c r="C73" s="256"/>
      <c r="D73" s="256"/>
      <c r="E73" s="256"/>
      <c r="F73" s="256"/>
      <c r="G73" s="256"/>
      <c r="H73" s="257"/>
      <c r="I73" s="4">
        <v>65</v>
      </c>
      <c r="J73" s="24">
        <f>J74+J75-J76+J77+J78</f>
        <v>-45842810</v>
      </c>
      <c r="K73" s="24">
        <f>K74+K75-K76+K77+K78</f>
        <v>5523313</v>
      </c>
      <c r="L73" s="153"/>
      <c r="O73" s="9"/>
      <c r="P73" s="9"/>
    </row>
    <row r="74" spans="1:16" x14ac:dyDescent="0.2">
      <c r="A74" s="255" t="s">
        <v>157</v>
      </c>
      <c r="B74" s="256"/>
      <c r="C74" s="256"/>
      <c r="D74" s="256"/>
      <c r="E74" s="256"/>
      <c r="F74" s="256"/>
      <c r="G74" s="256"/>
      <c r="H74" s="257"/>
      <c r="I74" s="4">
        <v>66</v>
      </c>
      <c r="J74" s="25">
        <v>0</v>
      </c>
      <c r="K74" s="25">
        <v>2568306</v>
      </c>
      <c r="L74" s="153"/>
      <c r="O74" s="9"/>
      <c r="P74" s="9"/>
    </row>
    <row r="75" spans="1:16" x14ac:dyDescent="0.2">
      <c r="A75" s="255" t="s">
        <v>158</v>
      </c>
      <c r="B75" s="256"/>
      <c r="C75" s="256"/>
      <c r="D75" s="256"/>
      <c r="E75" s="256"/>
      <c r="F75" s="256"/>
      <c r="G75" s="256"/>
      <c r="H75" s="257"/>
      <c r="I75" s="4">
        <v>67</v>
      </c>
      <c r="J75" s="25">
        <v>21761692</v>
      </c>
      <c r="K75" s="25">
        <v>67604502</v>
      </c>
      <c r="L75" s="128"/>
      <c r="O75" s="9"/>
      <c r="P75" s="9"/>
    </row>
    <row r="76" spans="1:16" x14ac:dyDescent="0.2">
      <c r="A76" s="255" t="s">
        <v>146</v>
      </c>
      <c r="B76" s="256"/>
      <c r="C76" s="256"/>
      <c r="D76" s="256"/>
      <c r="E76" s="256"/>
      <c r="F76" s="256"/>
      <c r="G76" s="256"/>
      <c r="H76" s="257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55" t="s">
        <v>147</v>
      </c>
      <c r="B77" s="256"/>
      <c r="C77" s="256"/>
      <c r="D77" s="256"/>
      <c r="E77" s="256"/>
      <c r="F77" s="256"/>
      <c r="G77" s="256"/>
      <c r="H77" s="257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55" t="s">
        <v>148</v>
      </c>
      <c r="B78" s="256"/>
      <c r="C78" s="256"/>
      <c r="D78" s="256"/>
      <c r="E78" s="256"/>
      <c r="F78" s="256"/>
      <c r="G78" s="256"/>
      <c r="H78" s="257"/>
      <c r="I78" s="4">
        <v>70</v>
      </c>
      <c r="J78" s="103">
        <v>0</v>
      </c>
      <c r="K78" s="25">
        <v>2955007</v>
      </c>
      <c r="L78" s="128"/>
      <c r="O78" s="9"/>
      <c r="P78" s="9"/>
    </row>
    <row r="79" spans="1:16" x14ac:dyDescent="0.2">
      <c r="A79" s="255" t="s">
        <v>149</v>
      </c>
      <c r="B79" s="256"/>
      <c r="C79" s="256"/>
      <c r="D79" s="256"/>
      <c r="E79" s="256"/>
      <c r="F79" s="256"/>
      <c r="G79" s="256"/>
      <c r="H79" s="257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55" t="s">
        <v>288</v>
      </c>
      <c r="B80" s="256"/>
      <c r="C80" s="256"/>
      <c r="D80" s="256"/>
      <c r="E80" s="256"/>
      <c r="F80" s="256"/>
      <c r="G80" s="256"/>
      <c r="H80" s="257"/>
      <c r="I80" s="4">
        <v>72</v>
      </c>
      <c r="J80" s="24">
        <f>J81-J82</f>
        <v>0</v>
      </c>
      <c r="K80" s="24">
        <f>K81-K82</f>
        <v>902407</v>
      </c>
      <c r="L80" s="128"/>
      <c r="O80" s="9"/>
      <c r="P80" s="9"/>
    </row>
    <row r="81" spans="1:16" x14ac:dyDescent="0.2">
      <c r="A81" s="261" t="s">
        <v>194</v>
      </c>
      <c r="B81" s="262"/>
      <c r="C81" s="262"/>
      <c r="D81" s="262"/>
      <c r="E81" s="262"/>
      <c r="F81" s="262"/>
      <c r="G81" s="262"/>
      <c r="H81" s="263"/>
      <c r="I81" s="4">
        <v>73</v>
      </c>
      <c r="J81" s="25">
        <v>0</v>
      </c>
      <c r="K81" s="25">
        <v>902407</v>
      </c>
      <c r="L81" s="128"/>
      <c r="O81" s="9"/>
      <c r="P81" s="9"/>
    </row>
    <row r="82" spans="1:16" x14ac:dyDescent="0.2">
      <c r="A82" s="261" t="s">
        <v>195</v>
      </c>
      <c r="B82" s="262"/>
      <c r="C82" s="262"/>
      <c r="D82" s="262"/>
      <c r="E82" s="262"/>
      <c r="F82" s="262"/>
      <c r="G82" s="262"/>
      <c r="H82" s="263"/>
      <c r="I82" s="4">
        <v>74</v>
      </c>
      <c r="J82" s="25">
        <v>0</v>
      </c>
      <c r="K82" s="25">
        <v>0</v>
      </c>
      <c r="L82" s="128"/>
      <c r="O82" s="9"/>
      <c r="P82" s="9"/>
    </row>
    <row r="83" spans="1:16" x14ac:dyDescent="0.2">
      <c r="A83" s="255" t="s">
        <v>289</v>
      </c>
      <c r="B83" s="256"/>
      <c r="C83" s="256"/>
      <c r="D83" s="256"/>
      <c r="E83" s="256"/>
      <c r="F83" s="256"/>
      <c r="G83" s="256"/>
      <c r="H83" s="257"/>
      <c r="I83" s="4">
        <v>75</v>
      </c>
      <c r="J83" s="24">
        <f>J84-J85</f>
        <v>51366123</v>
      </c>
      <c r="K83" s="24">
        <f>K84-K85</f>
        <v>201673837</v>
      </c>
      <c r="L83" s="128"/>
      <c r="O83" s="9"/>
      <c r="P83" s="9"/>
    </row>
    <row r="84" spans="1:16" x14ac:dyDescent="0.2">
      <c r="A84" s="261" t="s">
        <v>196</v>
      </c>
      <c r="B84" s="262"/>
      <c r="C84" s="262"/>
      <c r="D84" s="262"/>
      <c r="E84" s="262"/>
      <c r="F84" s="262"/>
      <c r="G84" s="262"/>
      <c r="H84" s="263"/>
      <c r="I84" s="4">
        <v>76</v>
      </c>
      <c r="J84" s="25">
        <v>51366123</v>
      </c>
      <c r="K84" s="25">
        <v>201673837</v>
      </c>
      <c r="L84" s="128"/>
      <c r="O84" s="9"/>
      <c r="P84" s="9"/>
    </row>
    <row r="85" spans="1:16" x14ac:dyDescent="0.2">
      <c r="A85" s="261" t="s">
        <v>197</v>
      </c>
      <c r="B85" s="262"/>
      <c r="C85" s="262"/>
      <c r="D85" s="262"/>
      <c r="E85" s="262"/>
      <c r="F85" s="262"/>
      <c r="G85" s="262"/>
      <c r="H85" s="263"/>
      <c r="I85" s="4">
        <v>77</v>
      </c>
      <c r="J85" s="25">
        <v>0</v>
      </c>
      <c r="K85" s="25">
        <v>0</v>
      </c>
      <c r="L85" s="128"/>
      <c r="O85" s="9"/>
      <c r="P85" s="9"/>
    </row>
    <row r="86" spans="1:16" x14ac:dyDescent="0.2">
      <c r="A86" s="255" t="s">
        <v>198</v>
      </c>
      <c r="B86" s="256"/>
      <c r="C86" s="256"/>
      <c r="D86" s="256"/>
      <c r="E86" s="256"/>
      <c r="F86" s="256"/>
      <c r="G86" s="256"/>
      <c r="H86" s="257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41" t="s">
        <v>38</v>
      </c>
      <c r="B87" s="242"/>
      <c r="C87" s="242"/>
      <c r="D87" s="242"/>
      <c r="E87" s="242"/>
      <c r="F87" s="242"/>
      <c r="G87" s="242"/>
      <c r="H87" s="243"/>
      <c r="I87" s="4">
        <v>79</v>
      </c>
      <c r="J87" s="24">
        <f>SUM(J88:J90)</f>
        <v>37775002</v>
      </c>
      <c r="K87" s="24">
        <f>SUM(K88:K90)</f>
        <v>30539209</v>
      </c>
      <c r="L87" s="128"/>
      <c r="O87" s="9"/>
      <c r="P87" s="9"/>
    </row>
    <row r="88" spans="1:16" x14ac:dyDescent="0.2">
      <c r="A88" s="255" t="s">
        <v>142</v>
      </c>
      <c r="B88" s="256"/>
      <c r="C88" s="256"/>
      <c r="D88" s="256"/>
      <c r="E88" s="256"/>
      <c r="F88" s="256"/>
      <c r="G88" s="256"/>
      <c r="H88" s="257"/>
      <c r="I88" s="4">
        <v>80</v>
      </c>
      <c r="J88" s="103">
        <v>14955100</v>
      </c>
      <c r="K88" s="103">
        <v>14460800</v>
      </c>
      <c r="L88" s="128"/>
      <c r="O88" s="9"/>
      <c r="P88" s="9"/>
    </row>
    <row r="89" spans="1:16" x14ac:dyDescent="0.2">
      <c r="A89" s="255" t="s">
        <v>143</v>
      </c>
      <c r="B89" s="256"/>
      <c r="C89" s="256"/>
      <c r="D89" s="256"/>
      <c r="E89" s="256"/>
      <c r="F89" s="256"/>
      <c r="G89" s="256"/>
      <c r="H89" s="257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55" t="s">
        <v>144</v>
      </c>
      <c r="B90" s="256"/>
      <c r="C90" s="256"/>
      <c r="D90" s="256"/>
      <c r="E90" s="256"/>
      <c r="F90" s="256"/>
      <c r="G90" s="256"/>
      <c r="H90" s="257"/>
      <c r="I90" s="4">
        <v>82</v>
      </c>
      <c r="J90" s="103">
        <v>22819902</v>
      </c>
      <c r="K90" s="103">
        <v>16078409</v>
      </c>
      <c r="L90" s="128"/>
      <c r="O90" s="9"/>
      <c r="P90" s="9"/>
    </row>
    <row r="91" spans="1:16" x14ac:dyDescent="0.2">
      <c r="A91" s="241" t="s">
        <v>39</v>
      </c>
      <c r="B91" s="242"/>
      <c r="C91" s="242"/>
      <c r="D91" s="242"/>
      <c r="E91" s="242"/>
      <c r="F91" s="242"/>
      <c r="G91" s="242"/>
      <c r="H91" s="243"/>
      <c r="I91" s="4">
        <v>83</v>
      </c>
      <c r="J91" s="24">
        <f>SUM(J92:J100)</f>
        <v>527132538</v>
      </c>
      <c r="K91" s="24">
        <f>SUM(K92:K100)</f>
        <v>694686322</v>
      </c>
      <c r="L91" s="128"/>
      <c r="O91" s="9"/>
      <c r="P91" s="9"/>
    </row>
    <row r="92" spans="1:16" x14ac:dyDescent="0.2">
      <c r="A92" s="255" t="s">
        <v>145</v>
      </c>
      <c r="B92" s="256"/>
      <c r="C92" s="256"/>
      <c r="D92" s="256"/>
      <c r="E92" s="256"/>
      <c r="F92" s="256"/>
      <c r="G92" s="256"/>
      <c r="H92" s="257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55" t="s">
        <v>293</v>
      </c>
      <c r="B93" s="256"/>
      <c r="C93" s="256"/>
      <c r="D93" s="256"/>
      <c r="E93" s="256"/>
      <c r="F93" s="256"/>
      <c r="G93" s="256"/>
      <c r="H93" s="257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55" t="s">
        <v>0</v>
      </c>
      <c r="B94" s="256"/>
      <c r="C94" s="256"/>
      <c r="D94" s="256"/>
      <c r="E94" s="256"/>
      <c r="F94" s="256"/>
      <c r="G94" s="256"/>
      <c r="H94" s="257"/>
      <c r="I94" s="4">
        <v>86</v>
      </c>
      <c r="J94" s="25">
        <v>527132538</v>
      </c>
      <c r="K94" s="25">
        <v>694686322</v>
      </c>
      <c r="L94" s="128"/>
      <c r="O94" s="9"/>
      <c r="P94" s="9"/>
    </row>
    <row r="95" spans="1:16" x14ac:dyDescent="0.2">
      <c r="A95" s="255" t="s">
        <v>294</v>
      </c>
      <c r="B95" s="256"/>
      <c r="C95" s="256"/>
      <c r="D95" s="256"/>
      <c r="E95" s="256"/>
      <c r="F95" s="256"/>
      <c r="G95" s="256"/>
      <c r="H95" s="257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55" t="s">
        <v>295</v>
      </c>
      <c r="B96" s="256"/>
      <c r="C96" s="256"/>
      <c r="D96" s="256"/>
      <c r="E96" s="256"/>
      <c r="F96" s="256"/>
      <c r="G96" s="256"/>
      <c r="H96" s="257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55" t="s">
        <v>296</v>
      </c>
      <c r="B97" s="256"/>
      <c r="C97" s="256"/>
      <c r="D97" s="256"/>
      <c r="E97" s="256"/>
      <c r="F97" s="256"/>
      <c r="G97" s="256"/>
      <c r="H97" s="257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55" t="s">
        <v>111</v>
      </c>
      <c r="B98" s="256"/>
      <c r="C98" s="256"/>
      <c r="D98" s="256"/>
      <c r="E98" s="256"/>
      <c r="F98" s="256"/>
      <c r="G98" s="256"/>
      <c r="H98" s="257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55" t="s">
        <v>109</v>
      </c>
      <c r="B99" s="256"/>
      <c r="C99" s="256"/>
      <c r="D99" s="256"/>
      <c r="E99" s="256"/>
      <c r="F99" s="256"/>
      <c r="G99" s="256"/>
      <c r="H99" s="257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55" t="s">
        <v>110</v>
      </c>
      <c r="B100" s="256"/>
      <c r="C100" s="256"/>
      <c r="D100" s="256"/>
      <c r="E100" s="256"/>
      <c r="F100" s="256"/>
      <c r="G100" s="256"/>
      <c r="H100" s="257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41" t="s">
        <v>40</v>
      </c>
      <c r="B101" s="242"/>
      <c r="C101" s="242"/>
      <c r="D101" s="242"/>
      <c r="E101" s="242"/>
      <c r="F101" s="242"/>
      <c r="G101" s="242"/>
      <c r="H101" s="243"/>
      <c r="I101" s="4">
        <v>93</v>
      </c>
      <c r="J101" s="24">
        <f>SUM(J102:J113)</f>
        <v>641787764</v>
      </c>
      <c r="K101" s="24">
        <f>SUM(K102:K113)</f>
        <v>473188131</v>
      </c>
      <c r="L101" s="128"/>
      <c r="O101" s="9"/>
      <c r="P101" s="9"/>
    </row>
    <row r="102" spans="1:16" x14ac:dyDescent="0.2">
      <c r="A102" s="255" t="s">
        <v>145</v>
      </c>
      <c r="B102" s="256"/>
      <c r="C102" s="256"/>
      <c r="D102" s="256"/>
      <c r="E102" s="256"/>
      <c r="F102" s="256"/>
      <c r="G102" s="256"/>
      <c r="H102" s="257"/>
      <c r="I102" s="4">
        <v>94</v>
      </c>
      <c r="J102" s="25">
        <v>44371311</v>
      </c>
      <c r="K102" s="25">
        <v>50437132</v>
      </c>
      <c r="L102" s="128"/>
      <c r="O102" s="9"/>
      <c r="P102" s="9"/>
    </row>
    <row r="103" spans="1:16" x14ac:dyDescent="0.2">
      <c r="A103" s="255" t="s">
        <v>293</v>
      </c>
      <c r="B103" s="256"/>
      <c r="C103" s="256"/>
      <c r="D103" s="256"/>
      <c r="E103" s="256"/>
      <c r="F103" s="256"/>
      <c r="G103" s="256"/>
      <c r="H103" s="257"/>
      <c r="I103" s="4">
        <v>95</v>
      </c>
      <c r="J103" s="25">
        <v>0</v>
      </c>
      <c r="K103" s="25">
        <v>429443</v>
      </c>
      <c r="L103" s="128"/>
      <c r="O103" s="9"/>
      <c r="P103" s="9"/>
    </row>
    <row r="104" spans="1:16" x14ac:dyDescent="0.2">
      <c r="A104" s="255" t="s">
        <v>0</v>
      </c>
      <c r="B104" s="256"/>
      <c r="C104" s="256"/>
      <c r="D104" s="256"/>
      <c r="E104" s="256"/>
      <c r="F104" s="256"/>
      <c r="G104" s="256"/>
      <c r="H104" s="257"/>
      <c r="I104" s="4">
        <v>96</v>
      </c>
      <c r="J104" s="25">
        <v>336081529</v>
      </c>
      <c r="K104" s="25">
        <v>173261915</v>
      </c>
      <c r="L104" s="128"/>
      <c r="O104" s="9"/>
      <c r="P104" s="9"/>
    </row>
    <row r="105" spans="1:16" x14ac:dyDescent="0.2">
      <c r="A105" s="255" t="s">
        <v>294</v>
      </c>
      <c r="B105" s="256"/>
      <c r="C105" s="256"/>
      <c r="D105" s="256"/>
      <c r="E105" s="256"/>
      <c r="F105" s="256"/>
      <c r="G105" s="256"/>
      <c r="H105" s="257"/>
      <c r="I105" s="4">
        <v>97</v>
      </c>
      <c r="J105" s="25">
        <v>887840</v>
      </c>
      <c r="K105" s="25">
        <v>0</v>
      </c>
      <c r="L105" s="128"/>
      <c r="O105" s="9"/>
      <c r="P105" s="9"/>
    </row>
    <row r="106" spans="1:16" x14ac:dyDescent="0.2">
      <c r="A106" s="255" t="s">
        <v>295</v>
      </c>
      <c r="B106" s="256"/>
      <c r="C106" s="256"/>
      <c r="D106" s="256"/>
      <c r="E106" s="256"/>
      <c r="F106" s="256"/>
      <c r="G106" s="256"/>
      <c r="H106" s="257"/>
      <c r="I106" s="4">
        <v>98</v>
      </c>
      <c r="J106" s="25">
        <v>225461258</v>
      </c>
      <c r="K106" s="25">
        <v>214401372</v>
      </c>
      <c r="L106" s="128"/>
      <c r="O106" s="9"/>
      <c r="P106" s="9"/>
    </row>
    <row r="107" spans="1:16" x14ac:dyDescent="0.2">
      <c r="A107" s="255" t="s">
        <v>296</v>
      </c>
      <c r="B107" s="256"/>
      <c r="C107" s="256"/>
      <c r="D107" s="256"/>
      <c r="E107" s="256"/>
      <c r="F107" s="256"/>
      <c r="G107" s="256"/>
      <c r="H107" s="257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55" t="s">
        <v>111</v>
      </c>
      <c r="B108" s="256"/>
      <c r="C108" s="256"/>
      <c r="D108" s="256"/>
      <c r="E108" s="256"/>
      <c r="F108" s="256"/>
      <c r="G108" s="256"/>
      <c r="H108" s="257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55" t="s">
        <v>112</v>
      </c>
      <c r="B109" s="256"/>
      <c r="C109" s="256"/>
      <c r="D109" s="256"/>
      <c r="E109" s="256"/>
      <c r="F109" s="256"/>
      <c r="G109" s="256"/>
      <c r="H109" s="257"/>
      <c r="I109" s="4">
        <v>101</v>
      </c>
      <c r="J109" s="25">
        <v>29095432</v>
      </c>
      <c r="K109" s="25">
        <v>28770202</v>
      </c>
      <c r="L109" s="128"/>
      <c r="O109" s="9"/>
      <c r="P109" s="9"/>
    </row>
    <row r="110" spans="1:16" x14ac:dyDescent="0.2">
      <c r="A110" s="255" t="s">
        <v>113</v>
      </c>
      <c r="B110" s="256"/>
      <c r="C110" s="256"/>
      <c r="D110" s="256"/>
      <c r="E110" s="256"/>
      <c r="F110" s="256"/>
      <c r="G110" s="256"/>
      <c r="H110" s="257"/>
      <c r="I110" s="4">
        <v>102</v>
      </c>
      <c r="J110" s="103">
        <v>2260614</v>
      </c>
      <c r="K110" s="25">
        <v>1843358</v>
      </c>
      <c r="L110" s="128"/>
      <c r="O110" s="9"/>
      <c r="P110" s="9"/>
    </row>
    <row r="111" spans="1:16" x14ac:dyDescent="0.2">
      <c r="A111" s="255" t="s">
        <v>116</v>
      </c>
      <c r="B111" s="256"/>
      <c r="C111" s="256"/>
      <c r="D111" s="256"/>
      <c r="E111" s="256"/>
      <c r="F111" s="256"/>
      <c r="G111" s="256"/>
      <c r="H111" s="257"/>
      <c r="I111" s="4">
        <v>103</v>
      </c>
      <c r="J111" s="25">
        <v>681138</v>
      </c>
      <c r="K111" s="25">
        <v>676868</v>
      </c>
      <c r="L111" s="128"/>
      <c r="O111" s="9"/>
      <c r="P111" s="9"/>
    </row>
    <row r="112" spans="1:16" x14ac:dyDescent="0.2">
      <c r="A112" s="255" t="s">
        <v>114</v>
      </c>
      <c r="B112" s="256"/>
      <c r="C112" s="256"/>
      <c r="D112" s="256"/>
      <c r="E112" s="256"/>
      <c r="F112" s="256"/>
      <c r="G112" s="256"/>
      <c r="H112" s="257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55" t="s">
        <v>115</v>
      </c>
      <c r="B113" s="256"/>
      <c r="C113" s="256"/>
      <c r="D113" s="256"/>
      <c r="E113" s="256"/>
      <c r="F113" s="256"/>
      <c r="G113" s="256"/>
      <c r="H113" s="257"/>
      <c r="I113" s="4">
        <v>105</v>
      </c>
      <c r="J113" s="25">
        <v>2948642</v>
      </c>
      <c r="K113" s="25">
        <v>3367841</v>
      </c>
      <c r="L113" s="128"/>
      <c r="O113" s="9"/>
      <c r="P113" s="9"/>
    </row>
    <row r="114" spans="1:16" x14ac:dyDescent="0.2">
      <c r="A114" s="241" t="s">
        <v>1</v>
      </c>
      <c r="B114" s="242"/>
      <c r="C114" s="242"/>
      <c r="D114" s="242"/>
      <c r="E114" s="242"/>
      <c r="F114" s="242"/>
      <c r="G114" s="242"/>
      <c r="H114" s="243"/>
      <c r="I114" s="4">
        <v>106</v>
      </c>
      <c r="J114" s="25">
        <v>58256950</v>
      </c>
      <c r="K114" s="25">
        <v>46444595</v>
      </c>
      <c r="L114" s="128"/>
      <c r="O114" s="9"/>
      <c r="P114" s="9"/>
    </row>
    <row r="115" spans="1:16" x14ac:dyDescent="0.2">
      <c r="A115" s="241" t="s">
        <v>44</v>
      </c>
      <c r="B115" s="242"/>
      <c r="C115" s="242"/>
      <c r="D115" s="242"/>
      <c r="E115" s="242"/>
      <c r="F115" s="242"/>
      <c r="G115" s="242"/>
      <c r="H115" s="243"/>
      <c r="I115" s="4">
        <v>107</v>
      </c>
      <c r="J115" s="24">
        <f>J70+J87+J91+J101+J114</f>
        <v>2399261780</v>
      </c>
      <c r="K115" s="24">
        <f>K70+K87+K91+K101+K114</f>
        <v>2582722165</v>
      </c>
      <c r="L115" s="128"/>
      <c r="O115" s="9"/>
      <c r="P115" s="9"/>
    </row>
    <row r="116" spans="1:16" x14ac:dyDescent="0.2">
      <c r="A116" s="244" t="s">
        <v>70</v>
      </c>
      <c r="B116" s="245"/>
      <c r="C116" s="245"/>
      <c r="D116" s="245"/>
      <c r="E116" s="245"/>
      <c r="F116" s="245"/>
      <c r="G116" s="245"/>
      <c r="H116" s="246"/>
      <c r="I116" s="5">
        <v>108</v>
      </c>
      <c r="J116" s="114">
        <v>593358567</v>
      </c>
      <c r="K116" s="114">
        <v>608580439</v>
      </c>
      <c r="L116" s="128"/>
      <c r="O116" s="9"/>
      <c r="P116" s="9"/>
    </row>
    <row r="117" spans="1:16" x14ac:dyDescent="0.2">
      <c r="A117" s="247" t="s">
        <v>356</v>
      </c>
      <c r="B117" s="248"/>
      <c r="C117" s="248"/>
      <c r="D117" s="248"/>
      <c r="E117" s="248"/>
      <c r="F117" s="248"/>
      <c r="G117" s="248"/>
      <c r="H117" s="248"/>
      <c r="I117" s="249"/>
      <c r="J117" s="249"/>
      <c r="K117" s="250"/>
      <c r="L117" s="128"/>
    </row>
    <row r="118" spans="1:16" x14ac:dyDescent="0.2">
      <c r="A118" s="251" t="s">
        <v>238</v>
      </c>
      <c r="B118" s="252"/>
      <c r="C118" s="252"/>
      <c r="D118" s="252"/>
      <c r="E118" s="252"/>
      <c r="F118" s="252"/>
      <c r="G118" s="252"/>
      <c r="H118" s="252"/>
      <c r="I118" s="253"/>
      <c r="J118" s="253"/>
      <c r="K118" s="254"/>
      <c r="L118" s="128"/>
    </row>
    <row r="119" spans="1:16" x14ac:dyDescent="0.2">
      <c r="A119" s="255" t="s">
        <v>3</v>
      </c>
      <c r="B119" s="256"/>
      <c r="C119" s="256"/>
      <c r="D119" s="256"/>
      <c r="E119" s="256"/>
      <c r="F119" s="256"/>
      <c r="G119" s="256"/>
      <c r="H119" s="257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58" t="s">
        <v>4</v>
      </c>
      <c r="B120" s="259"/>
      <c r="C120" s="259"/>
      <c r="D120" s="259"/>
      <c r="E120" s="259"/>
      <c r="F120" s="259"/>
      <c r="G120" s="259"/>
      <c r="H120" s="260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37" t="s">
        <v>357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6" x14ac:dyDescent="0.2">
      <c r="A123" s="239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37" zoomScale="110" zoomScaleNormal="110" zoomScaleSheetLayoutView="110" workbookViewId="0">
      <selection activeCell="P34" sqref="P34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73" t="s">
        <v>185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74" t="s">
        <v>401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284" t="s">
        <v>381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283" t="s">
        <v>72</v>
      </c>
      <c r="B5" s="283"/>
      <c r="C5" s="283"/>
      <c r="D5" s="283"/>
      <c r="E5" s="283"/>
      <c r="F5" s="283"/>
      <c r="G5" s="283"/>
      <c r="H5" s="283"/>
      <c r="I5" s="124" t="s">
        <v>329</v>
      </c>
      <c r="J5" s="287" t="s">
        <v>364</v>
      </c>
      <c r="K5" s="288"/>
      <c r="L5" s="287" t="s">
        <v>365</v>
      </c>
      <c r="M5" s="288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289"/>
      <c r="B6" s="290"/>
      <c r="C6" s="290"/>
      <c r="D6" s="290"/>
      <c r="E6" s="290"/>
      <c r="F6" s="290"/>
      <c r="G6" s="290"/>
      <c r="H6" s="291"/>
      <c r="I6" s="94"/>
      <c r="J6" s="135" t="s">
        <v>360</v>
      </c>
      <c r="K6" s="136" t="s">
        <v>361</v>
      </c>
      <c r="L6" s="135" t="s">
        <v>360</v>
      </c>
      <c r="M6" s="136" t="s">
        <v>361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82">
        <v>1</v>
      </c>
      <c r="B7" s="282"/>
      <c r="C7" s="282"/>
      <c r="D7" s="282"/>
      <c r="E7" s="282"/>
      <c r="F7" s="282"/>
      <c r="G7" s="282"/>
      <c r="H7" s="282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51" t="s">
        <v>45</v>
      </c>
      <c r="B8" s="252"/>
      <c r="C8" s="252"/>
      <c r="D8" s="252"/>
      <c r="E8" s="252"/>
      <c r="F8" s="252"/>
      <c r="G8" s="252"/>
      <c r="H8" s="270"/>
      <c r="I8" s="6">
        <v>111</v>
      </c>
      <c r="J8" s="129">
        <f>SUM(J9:J10)</f>
        <v>1912179508</v>
      </c>
      <c r="K8" s="129">
        <f>SUM(K9:K10)</f>
        <v>487266382</v>
      </c>
      <c r="L8" s="129">
        <f>SUM(L9:L10)</f>
        <v>1808000173</v>
      </c>
      <c r="M8" s="129">
        <f>SUM(M9:M10)</f>
        <v>461384427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41" t="s">
        <v>183</v>
      </c>
      <c r="B9" s="242"/>
      <c r="C9" s="242"/>
      <c r="D9" s="242"/>
      <c r="E9" s="242"/>
      <c r="F9" s="242"/>
      <c r="G9" s="242"/>
      <c r="H9" s="243"/>
      <c r="I9" s="4">
        <v>112</v>
      </c>
      <c r="J9" s="25">
        <v>1876859005</v>
      </c>
      <c r="K9" s="25">
        <v>474468381</v>
      </c>
      <c r="L9" s="25">
        <v>1755983329</v>
      </c>
      <c r="M9" s="25">
        <v>449249987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41" t="s">
        <v>120</v>
      </c>
      <c r="B10" s="242"/>
      <c r="C10" s="242"/>
      <c r="D10" s="242"/>
      <c r="E10" s="242"/>
      <c r="F10" s="242"/>
      <c r="G10" s="242"/>
      <c r="H10" s="243"/>
      <c r="I10" s="4">
        <v>113</v>
      </c>
      <c r="J10" s="25">
        <v>35320503</v>
      </c>
      <c r="K10" s="25">
        <v>12798001</v>
      </c>
      <c r="L10" s="25">
        <v>52016844</v>
      </c>
      <c r="M10" s="25">
        <v>12134440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41" t="s">
        <v>7</v>
      </c>
      <c r="B11" s="242"/>
      <c r="C11" s="242"/>
      <c r="D11" s="242"/>
      <c r="E11" s="242"/>
      <c r="F11" s="242"/>
      <c r="G11" s="242"/>
      <c r="H11" s="243"/>
      <c r="I11" s="4">
        <v>114</v>
      </c>
      <c r="J11" s="24">
        <f>J12+J13+J17+J21+J22+J23+J26+J27</f>
        <v>1918034607</v>
      </c>
      <c r="K11" s="24">
        <f>K12+K13+K17+K21+K22+K23+K26+K27</f>
        <v>572357856</v>
      </c>
      <c r="L11" s="24">
        <f>L12+L13+L17+L21+L22+L23+L26+L27</f>
        <v>1690634666</v>
      </c>
      <c r="M11" s="24">
        <f>M12+M13+M17+M21+M22+M23+M26+M27</f>
        <v>452470360</v>
      </c>
      <c r="N11" s="159"/>
      <c r="O11" s="112"/>
      <c r="P11" s="112"/>
      <c r="Q11" s="112"/>
      <c r="R11" s="112"/>
      <c r="S11" s="112"/>
      <c r="T11" s="112"/>
      <c r="U11" s="112"/>
    </row>
    <row r="12" spans="1:21" x14ac:dyDescent="0.2">
      <c r="A12" s="241" t="s">
        <v>121</v>
      </c>
      <c r="B12" s="242"/>
      <c r="C12" s="242"/>
      <c r="D12" s="242"/>
      <c r="E12" s="242"/>
      <c r="F12" s="242"/>
      <c r="G12" s="242"/>
      <c r="H12" s="243"/>
      <c r="I12" s="4">
        <v>115</v>
      </c>
      <c r="J12" s="25">
        <v>6160046</v>
      </c>
      <c r="K12" s="103">
        <v>25458741</v>
      </c>
      <c r="L12" s="25">
        <v>-17602358</v>
      </c>
      <c r="M12" s="103">
        <v>7017292</v>
      </c>
      <c r="N12" s="160"/>
      <c r="O12" s="112"/>
      <c r="P12" s="112"/>
      <c r="Q12" s="112"/>
      <c r="R12" s="112"/>
      <c r="S12" s="112"/>
      <c r="T12" s="112"/>
      <c r="U12" s="112"/>
    </row>
    <row r="13" spans="1:21" x14ac:dyDescent="0.2">
      <c r="A13" s="241" t="s">
        <v>41</v>
      </c>
      <c r="B13" s="242"/>
      <c r="C13" s="242"/>
      <c r="D13" s="242"/>
      <c r="E13" s="242"/>
      <c r="F13" s="242"/>
      <c r="G13" s="242"/>
      <c r="H13" s="243"/>
      <c r="I13" s="4">
        <v>116</v>
      </c>
      <c r="J13" s="24">
        <f>SUM(J14:J16)</f>
        <v>1210180322</v>
      </c>
      <c r="K13" s="24">
        <f>SUM(K14:K16)</f>
        <v>296350518</v>
      </c>
      <c r="L13" s="24">
        <f>SUM(L14:L16)</f>
        <v>1129844118</v>
      </c>
      <c r="M13" s="24">
        <f>SUM(M14:M16)</f>
        <v>290609055</v>
      </c>
      <c r="N13" s="154"/>
      <c r="O13" s="112"/>
      <c r="P13" s="112"/>
      <c r="Q13" s="112"/>
      <c r="R13" s="112"/>
      <c r="S13" s="112"/>
      <c r="T13" s="112"/>
      <c r="U13" s="112"/>
    </row>
    <row r="14" spans="1:21" x14ac:dyDescent="0.2">
      <c r="A14" s="255" t="s">
        <v>164</v>
      </c>
      <c r="B14" s="256"/>
      <c r="C14" s="256"/>
      <c r="D14" s="256"/>
      <c r="E14" s="256"/>
      <c r="F14" s="256"/>
      <c r="G14" s="256"/>
      <c r="H14" s="257"/>
      <c r="I14" s="4">
        <v>117</v>
      </c>
      <c r="J14" s="25">
        <v>653699778</v>
      </c>
      <c r="K14" s="25">
        <v>150422745</v>
      </c>
      <c r="L14" s="25">
        <v>621546584</v>
      </c>
      <c r="M14" s="25">
        <v>155747756</v>
      </c>
      <c r="N14" s="154"/>
      <c r="O14" s="112"/>
      <c r="P14" s="112"/>
      <c r="Q14" s="112"/>
      <c r="R14" s="112"/>
      <c r="S14" s="112"/>
      <c r="T14" s="112"/>
      <c r="U14" s="112"/>
    </row>
    <row r="15" spans="1:21" x14ac:dyDescent="0.2">
      <c r="A15" s="255" t="s">
        <v>165</v>
      </c>
      <c r="B15" s="256"/>
      <c r="C15" s="256"/>
      <c r="D15" s="256"/>
      <c r="E15" s="256"/>
      <c r="F15" s="256"/>
      <c r="G15" s="256"/>
      <c r="H15" s="257"/>
      <c r="I15" s="4">
        <v>118</v>
      </c>
      <c r="J15" s="25">
        <v>315325052</v>
      </c>
      <c r="K15" s="25">
        <v>65489241</v>
      </c>
      <c r="L15" s="25">
        <v>274035293</v>
      </c>
      <c r="M15" s="25">
        <v>65199812</v>
      </c>
      <c r="N15" s="154"/>
      <c r="O15" s="112"/>
      <c r="P15" s="112"/>
      <c r="Q15" s="112"/>
      <c r="R15" s="112"/>
      <c r="S15" s="112"/>
      <c r="T15" s="112"/>
      <c r="U15" s="112"/>
    </row>
    <row r="16" spans="1:21" x14ac:dyDescent="0.2">
      <c r="A16" s="255" t="s">
        <v>75</v>
      </c>
      <c r="B16" s="256"/>
      <c r="C16" s="256"/>
      <c r="D16" s="256"/>
      <c r="E16" s="256"/>
      <c r="F16" s="256"/>
      <c r="G16" s="256"/>
      <c r="H16" s="257"/>
      <c r="I16" s="4">
        <v>119</v>
      </c>
      <c r="J16" s="25">
        <v>241155492</v>
      </c>
      <c r="K16" s="25">
        <v>80438532</v>
      </c>
      <c r="L16" s="25">
        <v>234262241</v>
      </c>
      <c r="M16" s="25">
        <v>69661487</v>
      </c>
      <c r="N16" s="154"/>
      <c r="O16" s="112"/>
      <c r="P16" s="157"/>
      <c r="Q16" s="156"/>
      <c r="R16" s="112"/>
      <c r="S16" s="112"/>
      <c r="T16" s="112"/>
      <c r="U16" s="112"/>
    </row>
    <row r="17" spans="1:21" x14ac:dyDescent="0.2">
      <c r="A17" s="241" t="s">
        <v>42</v>
      </c>
      <c r="B17" s="242"/>
      <c r="C17" s="242"/>
      <c r="D17" s="242"/>
      <c r="E17" s="242"/>
      <c r="F17" s="242"/>
      <c r="G17" s="242"/>
      <c r="H17" s="243"/>
      <c r="I17" s="4">
        <v>120</v>
      </c>
      <c r="J17" s="24">
        <f>SUM(J18:J20)</f>
        <v>353153057</v>
      </c>
      <c r="K17" s="24">
        <f>SUM(K18:K20)</f>
        <v>86686883</v>
      </c>
      <c r="L17" s="24">
        <f>SUM(L18:L20)</f>
        <v>329270249</v>
      </c>
      <c r="M17" s="24">
        <f>SUM(M18:M20)</f>
        <v>80052394</v>
      </c>
      <c r="N17" s="154"/>
      <c r="O17" s="112"/>
      <c r="P17" s="112"/>
      <c r="Q17" s="112"/>
      <c r="R17" s="112"/>
      <c r="S17" s="112"/>
      <c r="T17" s="112"/>
      <c r="U17" s="112"/>
    </row>
    <row r="18" spans="1:21" x14ac:dyDescent="0.2">
      <c r="A18" s="255" t="s">
        <v>76</v>
      </c>
      <c r="B18" s="256"/>
      <c r="C18" s="256"/>
      <c r="D18" s="256"/>
      <c r="E18" s="256"/>
      <c r="F18" s="256"/>
      <c r="G18" s="256"/>
      <c r="H18" s="257"/>
      <c r="I18" s="4">
        <v>121</v>
      </c>
      <c r="J18" s="25">
        <v>219527819</v>
      </c>
      <c r="K18" s="25">
        <v>43856819</v>
      </c>
      <c r="L18" s="25">
        <v>197696583</v>
      </c>
      <c r="M18" s="25">
        <v>38298441</v>
      </c>
      <c r="N18" s="154"/>
      <c r="O18" s="112"/>
      <c r="P18" s="112"/>
      <c r="Q18" s="112"/>
      <c r="R18" s="112"/>
      <c r="S18" s="112"/>
      <c r="T18" s="112"/>
      <c r="U18" s="112"/>
    </row>
    <row r="19" spans="1:21" x14ac:dyDescent="0.2">
      <c r="A19" s="255" t="s">
        <v>77</v>
      </c>
      <c r="B19" s="256"/>
      <c r="C19" s="256"/>
      <c r="D19" s="256"/>
      <c r="E19" s="256"/>
      <c r="F19" s="256"/>
      <c r="G19" s="256"/>
      <c r="H19" s="257"/>
      <c r="I19" s="4">
        <v>122</v>
      </c>
      <c r="J19" s="25">
        <v>86153773</v>
      </c>
      <c r="K19" s="25">
        <v>27430870</v>
      </c>
      <c r="L19" s="25">
        <v>83044801</v>
      </c>
      <c r="M19" s="25">
        <v>25800912</v>
      </c>
      <c r="N19" s="154"/>
      <c r="O19" s="112"/>
      <c r="P19" s="112"/>
      <c r="Q19" s="112"/>
      <c r="R19" s="112"/>
      <c r="S19" s="112"/>
      <c r="T19" s="112"/>
      <c r="U19" s="112"/>
    </row>
    <row r="20" spans="1:21" x14ac:dyDescent="0.2">
      <c r="A20" s="255" t="s">
        <v>78</v>
      </c>
      <c r="B20" s="256"/>
      <c r="C20" s="256"/>
      <c r="D20" s="256"/>
      <c r="E20" s="256"/>
      <c r="F20" s="256"/>
      <c r="G20" s="256"/>
      <c r="H20" s="257"/>
      <c r="I20" s="4">
        <v>123</v>
      </c>
      <c r="J20" s="25">
        <v>47471465</v>
      </c>
      <c r="K20" s="25">
        <v>15399194</v>
      </c>
      <c r="L20" s="25">
        <v>48528865</v>
      </c>
      <c r="M20" s="25">
        <v>15953041</v>
      </c>
      <c r="N20" s="154"/>
      <c r="O20" s="112"/>
      <c r="P20" s="112"/>
      <c r="Q20" s="112"/>
      <c r="R20" s="112"/>
      <c r="S20" s="112"/>
      <c r="T20" s="112"/>
      <c r="U20" s="112"/>
    </row>
    <row r="21" spans="1:21" x14ac:dyDescent="0.2">
      <c r="A21" s="241" t="s">
        <v>122</v>
      </c>
      <c r="B21" s="242"/>
      <c r="C21" s="242"/>
      <c r="D21" s="242"/>
      <c r="E21" s="242"/>
      <c r="F21" s="242"/>
      <c r="G21" s="242"/>
      <c r="H21" s="243"/>
      <c r="I21" s="4">
        <v>124</v>
      </c>
      <c r="J21" s="25">
        <v>84985112</v>
      </c>
      <c r="K21" s="25">
        <v>20683565</v>
      </c>
      <c r="L21" s="25">
        <v>76457368</v>
      </c>
      <c r="M21" s="25">
        <v>20793236</v>
      </c>
      <c r="N21" s="154"/>
      <c r="O21" s="112"/>
      <c r="P21" s="112"/>
      <c r="Q21" s="112"/>
      <c r="R21" s="112"/>
      <c r="S21" s="112"/>
      <c r="T21" s="112"/>
      <c r="U21" s="112"/>
    </row>
    <row r="22" spans="1:21" x14ac:dyDescent="0.2">
      <c r="A22" s="241" t="s">
        <v>123</v>
      </c>
      <c r="B22" s="242"/>
      <c r="C22" s="242"/>
      <c r="D22" s="242"/>
      <c r="E22" s="242"/>
      <c r="F22" s="242"/>
      <c r="G22" s="242"/>
      <c r="H22" s="243"/>
      <c r="I22" s="4">
        <v>125</v>
      </c>
      <c r="J22" s="25">
        <v>124787229</v>
      </c>
      <c r="K22" s="25">
        <v>42312722</v>
      </c>
      <c r="L22" s="25">
        <v>134979825</v>
      </c>
      <c r="M22" s="25">
        <v>40939955</v>
      </c>
      <c r="N22" s="154"/>
      <c r="O22" s="112"/>
      <c r="P22" s="112"/>
      <c r="Q22" s="112"/>
      <c r="R22" s="112"/>
      <c r="S22" s="112"/>
      <c r="T22" s="112"/>
      <c r="U22" s="112"/>
    </row>
    <row r="23" spans="1:21" x14ac:dyDescent="0.2">
      <c r="A23" s="241" t="s">
        <v>43</v>
      </c>
      <c r="B23" s="242"/>
      <c r="C23" s="242"/>
      <c r="D23" s="242"/>
      <c r="E23" s="242"/>
      <c r="F23" s="242"/>
      <c r="G23" s="242"/>
      <c r="H23" s="243"/>
      <c r="I23" s="4">
        <v>126</v>
      </c>
      <c r="J23" s="24">
        <f>SUM(J24:J25)</f>
        <v>35210170</v>
      </c>
      <c r="K23" s="24">
        <f>SUM(K24:K25)</f>
        <v>15478991</v>
      </c>
      <c r="L23" s="24">
        <f>SUM(L24:L25)</f>
        <v>0</v>
      </c>
      <c r="M23" s="24">
        <f>SUM(M24:M25)</f>
        <v>0</v>
      </c>
      <c r="N23" s="154"/>
      <c r="O23" s="112"/>
      <c r="P23" s="112"/>
      <c r="Q23" s="112"/>
      <c r="R23" s="112"/>
      <c r="S23" s="112"/>
      <c r="T23" s="112"/>
      <c r="U23" s="112"/>
    </row>
    <row r="24" spans="1:21" x14ac:dyDescent="0.2">
      <c r="A24" s="255" t="s">
        <v>150</v>
      </c>
      <c r="B24" s="256"/>
      <c r="C24" s="256"/>
      <c r="D24" s="256"/>
      <c r="E24" s="256"/>
      <c r="F24" s="256"/>
      <c r="G24" s="256"/>
      <c r="H24" s="257"/>
      <c r="I24" s="4">
        <v>127</v>
      </c>
      <c r="J24" s="25">
        <v>10530732</v>
      </c>
      <c r="K24" s="25">
        <v>10530732</v>
      </c>
      <c r="L24" s="25">
        <v>0</v>
      </c>
      <c r="M24" s="155">
        <v>0</v>
      </c>
      <c r="N24" s="154"/>
      <c r="O24" s="112"/>
      <c r="P24" s="112"/>
      <c r="Q24" s="112"/>
      <c r="R24" s="112"/>
      <c r="S24" s="112"/>
      <c r="T24" s="112"/>
      <c r="U24" s="112"/>
    </row>
    <row r="25" spans="1:21" x14ac:dyDescent="0.2">
      <c r="A25" s="255" t="s">
        <v>151</v>
      </c>
      <c r="B25" s="256"/>
      <c r="C25" s="256"/>
      <c r="D25" s="256"/>
      <c r="E25" s="256"/>
      <c r="F25" s="256"/>
      <c r="G25" s="256"/>
      <c r="H25" s="257"/>
      <c r="I25" s="4">
        <v>128</v>
      </c>
      <c r="J25" s="25">
        <v>24679438</v>
      </c>
      <c r="K25" s="25">
        <v>4948259</v>
      </c>
      <c r="L25" s="25">
        <v>0</v>
      </c>
      <c r="M25" s="25">
        <v>0</v>
      </c>
      <c r="N25" s="154"/>
      <c r="O25" s="112"/>
      <c r="P25" s="112"/>
      <c r="Q25" s="112"/>
      <c r="R25" s="112"/>
      <c r="S25" s="112"/>
      <c r="T25" s="112"/>
      <c r="U25" s="112"/>
    </row>
    <row r="26" spans="1:21" x14ac:dyDescent="0.2">
      <c r="A26" s="241" t="s">
        <v>124</v>
      </c>
      <c r="B26" s="242"/>
      <c r="C26" s="242"/>
      <c r="D26" s="242"/>
      <c r="E26" s="242"/>
      <c r="F26" s="242"/>
      <c r="G26" s="242"/>
      <c r="H26" s="243"/>
      <c r="I26" s="4">
        <v>129</v>
      </c>
      <c r="J26" s="25">
        <v>0</v>
      </c>
      <c r="K26" s="155">
        <v>-754123</v>
      </c>
      <c r="L26" s="25">
        <v>0</v>
      </c>
      <c r="M26" s="148">
        <v>0</v>
      </c>
      <c r="N26" s="154"/>
      <c r="O26" s="112"/>
      <c r="P26" s="112"/>
      <c r="Q26" s="112"/>
      <c r="R26" s="112"/>
      <c r="S26" s="112"/>
      <c r="T26" s="112"/>
      <c r="U26" s="112"/>
    </row>
    <row r="27" spans="1:21" x14ac:dyDescent="0.2">
      <c r="A27" s="241" t="s">
        <v>63</v>
      </c>
      <c r="B27" s="242"/>
      <c r="C27" s="242"/>
      <c r="D27" s="242"/>
      <c r="E27" s="242"/>
      <c r="F27" s="242"/>
      <c r="G27" s="242"/>
      <c r="H27" s="243"/>
      <c r="I27" s="4">
        <v>130</v>
      </c>
      <c r="J27" s="25">
        <v>103558671</v>
      </c>
      <c r="K27" s="25">
        <v>86140559</v>
      </c>
      <c r="L27" s="25">
        <v>37685464</v>
      </c>
      <c r="M27" s="25">
        <v>13058428</v>
      </c>
      <c r="N27" s="154"/>
      <c r="O27" s="112"/>
      <c r="P27" s="112"/>
      <c r="Q27" s="112"/>
      <c r="R27" s="112"/>
      <c r="S27" s="112"/>
      <c r="T27" s="112"/>
      <c r="U27" s="112"/>
    </row>
    <row r="28" spans="1:21" x14ac:dyDescent="0.2">
      <c r="A28" s="241" t="s">
        <v>264</v>
      </c>
      <c r="B28" s="242"/>
      <c r="C28" s="242"/>
      <c r="D28" s="242"/>
      <c r="E28" s="242"/>
      <c r="F28" s="242"/>
      <c r="G28" s="242"/>
      <c r="H28" s="243"/>
      <c r="I28" s="4">
        <v>131</v>
      </c>
      <c r="J28" s="24">
        <f>SUM(J29:J33)</f>
        <v>138112976</v>
      </c>
      <c r="K28" s="24">
        <f>SUM(K29:K33)</f>
        <v>113900355</v>
      </c>
      <c r="L28" s="24">
        <f>SUM(L29:L33)</f>
        <v>149915871</v>
      </c>
      <c r="M28" s="24">
        <f>SUM(M29:M33)</f>
        <v>112753437</v>
      </c>
      <c r="N28" s="154"/>
      <c r="O28" s="112"/>
      <c r="P28" s="112"/>
      <c r="Q28" s="112"/>
      <c r="R28" s="112"/>
      <c r="S28" s="112"/>
      <c r="T28" s="112"/>
      <c r="U28" s="112"/>
    </row>
    <row r="29" spans="1:21" x14ac:dyDescent="0.2">
      <c r="A29" s="241" t="s">
        <v>378</v>
      </c>
      <c r="B29" s="242"/>
      <c r="C29" s="242"/>
      <c r="D29" s="242"/>
      <c r="E29" s="242"/>
      <c r="F29" s="242"/>
      <c r="G29" s="242"/>
      <c r="H29" s="243"/>
      <c r="I29" s="4">
        <v>132</v>
      </c>
      <c r="J29" s="25">
        <v>111753392</v>
      </c>
      <c r="K29" s="25">
        <v>102094052</v>
      </c>
      <c r="L29" s="25">
        <v>120022743</v>
      </c>
      <c r="M29" s="25">
        <v>112638936</v>
      </c>
      <c r="N29" s="154"/>
      <c r="O29" s="112"/>
      <c r="P29" s="112"/>
      <c r="Q29" s="112"/>
      <c r="R29" s="112"/>
      <c r="S29" s="112"/>
      <c r="T29" s="112"/>
      <c r="U29" s="112"/>
    </row>
    <row r="30" spans="1:21" x14ac:dyDescent="0.2">
      <c r="A30" s="241" t="s">
        <v>396</v>
      </c>
      <c r="B30" s="242"/>
      <c r="C30" s="242"/>
      <c r="D30" s="242"/>
      <c r="E30" s="242"/>
      <c r="F30" s="242"/>
      <c r="G30" s="242"/>
      <c r="H30" s="243"/>
      <c r="I30" s="4">
        <v>133</v>
      </c>
      <c r="J30" s="25">
        <v>22174091</v>
      </c>
      <c r="K30" s="25">
        <v>11844315</v>
      </c>
      <c r="L30" s="25">
        <v>29890863</v>
      </c>
      <c r="M30" s="25">
        <v>275457</v>
      </c>
      <c r="N30" s="154"/>
      <c r="O30" s="112"/>
      <c r="P30" s="112"/>
      <c r="Q30" s="112"/>
      <c r="R30" s="112"/>
      <c r="S30" s="112"/>
      <c r="T30" s="112"/>
      <c r="U30" s="112"/>
    </row>
    <row r="31" spans="1:21" x14ac:dyDescent="0.2">
      <c r="A31" s="241" t="s">
        <v>152</v>
      </c>
      <c r="B31" s="242"/>
      <c r="C31" s="242"/>
      <c r="D31" s="242"/>
      <c r="E31" s="242"/>
      <c r="F31" s="242"/>
      <c r="G31" s="242"/>
      <c r="H31" s="243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54"/>
      <c r="O31" s="112"/>
      <c r="P31" s="112"/>
      <c r="Q31" s="112"/>
      <c r="R31" s="112"/>
      <c r="S31" s="112"/>
      <c r="T31" s="112"/>
      <c r="U31" s="112"/>
    </row>
    <row r="32" spans="1:21" x14ac:dyDescent="0.2">
      <c r="A32" s="241" t="s">
        <v>274</v>
      </c>
      <c r="B32" s="242"/>
      <c r="C32" s="242"/>
      <c r="D32" s="242"/>
      <c r="E32" s="242"/>
      <c r="F32" s="242"/>
      <c r="G32" s="242"/>
      <c r="H32" s="243"/>
      <c r="I32" s="4">
        <v>135</v>
      </c>
      <c r="J32" s="25">
        <v>4185493</v>
      </c>
      <c r="K32" s="151">
        <v>-38012</v>
      </c>
      <c r="L32" s="25">
        <v>2265</v>
      </c>
      <c r="M32" s="151">
        <v>-160956</v>
      </c>
      <c r="N32" s="154"/>
      <c r="O32" s="112"/>
      <c r="P32" s="112"/>
      <c r="Q32" s="112"/>
      <c r="R32" s="112"/>
      <c r="S32" s="112"/>
      <c r="T32" s="112"/>
      <c r="U32" s="112"/>
    </row>
    <row r="33" spans="1:21" x14ac:dyDescent="0.2">
      <c r="A33" s="241" t="s">
        <v>153</v>
      </c>
      <c r="B33" s="242"/>
      <c r="C33" s="242"/>
      <c r="D33" s="242"/>
      <c r="E33" s="242"/>
      <c r="F33" s="242"/>
      <c r="G33" s="242"/>
      <c r="H33" s="243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54"/>
      <c r="O33" s="112"/>
      <c r="P33" s="112"/>
      <c r="Q33" s="112"/>
      <c r="R33" s="112"/>
      <c r="S33" s="112"/>
      <c r="T33" s="112"/>
      <c r="U33" s="112"/>
    </row>
    <row r="34" spans="1:21" x14ac:dyDescent="0.2">
      <c r="A34" s="241" t="s">
        <v>265</v>
      </c>
      <c r="B34" s="242"/>
      <c r="C34" s="242"/>
      <c r="D34" s="242"/>
      <c r="E34" s="242"/>
      <c r="F34" s="242"/>
      <c r="G34" s="242"/>
      <c r="H34" s="243"/>
      <c r="I34" s="4">
        <v>137</v>
      </c>
      <c r="J34" s="24">
        <f>SUM(J35:J38)</f>
        <v>93512926</v>
      </c>
      <c r="K34" s="24">
        <f>SUM(K35:K38)</f>
        <v>24222192</v>
      </c>
      <c r="L34" s="24">
        <f>SUM(L35:L38)</f>
        <v>65222306</v>
      </c>
      <c r="M34" s="24">
        <f>SUM(M35:M38)</f>
        <v>8539768</v>
      </c>
      <c r="N34" s="154"/>
      <c r="O34" s="112"/>
      <c r="P34" s="112"/>
      <c r="Q34" s="112"/>
      <c r="R34" s="112"/>
      <c r="S34" s="112"/>
      <c r="T34" s="112"/>
      <c r="U34" s="112"/>
    </row>
    <row r="35" spans="1:21" x14ac:dyDescent="0.2">
      <c r="A35" s="241" t="s">
        <v>398</v>
      </c>
      <c r="B35" s="242"/>
      <c r="C35" s="242"/>
      <c r="D35" s="242"/>
      <c r="E35" s="242"/>
      <c r="F35" s="242"/>
      <c r="G35" s="242"/>
      <c r="H35" s="243"/>
      <c r="I35" s="4">
        <v>138</v>
      </c>
      <c r="J35" s="25">
        <v>22517209</v>
      </c>
      <c r="K35" s="25">
        <v>417665</v>
      </c>
      <c r="L35" s="25">
        <v>2125866</v>
      </c>
      <c r="M35" s="25">
        <v>128649</v>
      </c>
      <c r="N35" s="154"/>
      <c r="O35" s="112"/>
      <c r="P35" s="112"/>
      <c r="Q35" s="112"/>
      <c r="R35" s="112"/>
      <c r="S35" s="112"/>
      <c r="T35" s="112"/>
      <c r="U35" s="112"/>
    </row>
    <row r="36" spans="1:21" x14ac:dyDescent="0.2">
      <c r="A36" s="241" t="s">
        <v>397</v>
      </c>
      <c r="B36" s="242"/>
      <c r="C36" s="242"/>
      <c r="D36" s="242"/>
      <c r="E36" s="242"/>
      <c r="F36" s="242"/>
      <c r="G36" s="242"/>
      <c r="H36" s="243"/>
      <c r="I36" s="4">
        <v>139</v>
      </c>
      <c r="J36" s="25">
        <v>70995717</v>
      </c>
      <c r="K36" s="25">
        <v>23804527</v>
      </c>
      <c r="L36" s="25">
        <v>63053539</v>
      </c>
      <c r="M36" s="25">
        <v>8368218</v>
      </c>
      <c r="N36" s="154"/>
      <c r="O36" s="112"/>
      <c r="P36" s="112"/>
      <c r="Q36" s="112"/>
      <c r="R36" s="112"/>
      <c r="S36" s="112"/>
      <c r="T36" s="112"/>
      <c r="U36" s="112"/>
    </row>
    <row r="37" spans="1:21" x14ac:dyDescent="0.2">
      <c r="A37" s="241" t="s">
        <v>275</v>
      </c>
      <c r="B37" s="242"/>
      <c r="C37" s="242"/>
      <c r="D37" s="242"/>
      <c r="E37" s="242"/>
      <c r="F37" s="242"/>
      <c r="G37" s="242"/>
      <c r="H37" s="243"/>
      <c r="I37" s="4">
        <v>140</v>
      </c>
      <c r="J37" s="25">
        <v>0</v>
      </c>
      <c r="K37" s="25">
        <v>0</v>
      </c>
      <c r="L37" s="25">
        <v>42901</v>
      </c>
      <c r="M37" s="25">
        <v>42901</v>
      </c>
      <c r="N37" s="154"/>
      <c r="O37" s="112"/>
      <c r="P37" s="112"/>
      <c r="Q37" s="112"/>
      <c r="R37" s="112"/>
      <c r="S37" s="112"/>
      <c r="T37" s="112"/>
      <c r="U37" s="112"/>
    </row>
    <row r="38" spans="1:21" x14ac:dyDescent="0.2">
      <c r="A38" s="241" t="s">
        <v>79</v>
      </c>
      <c r="B38" s="242"/>
      <c r="C38" s="242"/>
      <c r="D38" s="242"/>
      <c r="E38" s="242"/>
      <c r="F38" s="242"/>
      <c r="G38" s="242"/>
      <c r="H38" s="243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41" t="s">
        <v>247</v>
      </c>
      <c r="B39" s="242"/>
      <c r="C39" s="242"/>
      <c r="D39" s="242"/>
      <c r="E39" s="242"/>
      <c r="F39" s="242"/>
      <c r="G39" s="242"/>
      <c r="H39" s="243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41" t="s">
        <v>248</v>
      </c>
      <c r="B40" s="242"/>
      <c r="C40" s="242"/>
      <c r="D40" s="242"/>
      <c r="E40" s="242"/>
      <c r="F40" s="242"/>
      <c r="G40" s="242"/>
      <c r="H40" s="243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41" t="s">
        <v>276</v>
      </c>
      <c r="B41" s="242"/>
      <c r="C41" s="242"/>
      <c r="D41" s="242"/>
      <c r="E41" s="242"/>
      <c r="F41" s="242"/>
      <c r="G41" s="242"/>
      <c r="H41" s="243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41" t="s">
        <v>277</v>
      </c>
      <c r="B42" s="242"/>
      <c r="C42" s="242"/>
      <c r="D42" s="242"/>
      <c r="E42" s="242"/>
      <c r="F42" s="242"/>
      <c r="G42" s="242"/>
      <c r="H42" s="243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41" t="s">
        <v>266</v>
      </c>
      <c r="B43" s="242"/>
      <c r="C43" s="242"/>
      <c r="D43" s="242"/>
      <c r="E43" s="242"/>
      <c r="F43" s="242"/>
      <c r="G43" s="242"/>
      <c r="H43" s="243"/>
      <c r="I43" s="4">
        <v>146</v>
      </c>
      <c r="J43" s="24">
        <f>J8+J28+J39+J41</f>
        <v>2050292484</v>
      </c>
      <c r="K43" s="24">
        <f>K8+K28+K39+K41</f>
        <v>601166737</v>
      </c>
      <c r="L43" s="24">
        <f>L8+L28+L39+L41</f>
        <v>1957916044</v>
      </c>
      <c r="M43" s="24">
        <f>M8+M28+M39+M41</f>
        <v>574137864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41" t="s">
        <v>267</v>
      </c>
      <c r="B44" s="242"/>
      <c r="C44" s="242"/>
      <c r="D44" s="242"/>
      <c r="E44" s="242"/>
      <c r="F44" s="242"/>
      <c r="G44" s="242"/>
      <c r="H44" s="243"/>
      <c r="I44" s="4">
        <v>147</v>
      </c>
      <c r="J44" s="24">
        <f>J11+J34+J40+J42</f>
        <v>2011547533</v>
      </c>
      <c r="K44" s="24">
        <f>K11+K34+K40+K42</f>
        <v>596580048</v>
      </c>
      <c r="L44" s="24">
        <f>L11+L34+L40+L42</f>
        <v>1755856972</v>
      </c>
      <c r="M44" s="24">
        <f>M11+M34+M40+M42</f>
        <v>461010128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41" t="s">
        <v>286</v>
      </c>
      <c r="B45" s="242"/>
      <c r="C45" s="242"/>
      <c r="D45" s="242"/>
      <c r="E45" s="242"/>
      <c r="F45" s="242"/>
      <c r="G45" s="242"/>
      <c r="H45" s="243"/>
      <c r="I45" s="4">
        <v>148</v>
      </c>
      <c r="J45" s="24">
        <f>J43-J44</f>
        <v>38744951</v>
      </c>
      <c r="K45" s="24">
        <f>K43-K44</f>
        <v>4586689</v>
      </c>
      <c r="L45" s="24">
        <f>L43-L44</f>
        <v>202059072</v>
      </c>
      <c r="M45" s="24">
        <f>M43-M44</f>
        <v>113127736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61" t="s">
        <v>269</v>
      </c>
      <c r="B46" s="262"/>
      <c r="C46" s="262"/>
      <c r="D46" s="262"/>
      <c r="E46" s="262"/>
      <c r="F46" s="262"/>
      <c r="G46" s="262"/>
      <c r="H46" s="263"/>
      <c r="I46" s="4">
        <v>149</v>
      </c>
      <c r="J46" s="24">
        <f>IF(J43&gt;J44,J43-J44,0)</f>
        <v>38744951</v>
      </c>
      <c r="K46" s="24">
        <f>IF(K43&gt;K44,K43-K44,0)</f>
        <v>4586689</v>
      </c>
      <c r="L46" s="24">
        <f>IF(L43&gt;L44,L43-L44,0)</f>
        <v>202059072</v>
      </c>
      <c r="M46" s="24">
        <f>IF(M43&gt;M44,M43-M44,0)</f>
        <v>113127736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61" t="s">
        <v>270</v>
      </c>
      <c r="B47" s="262"/>
      <c r="C47" s="262"/>
      <c r="D47" s="262"/>
      <c r="E47" s="262"/>
      <c r="F47" s="262"/>
      <c r="G47" s="262"/>
      <c r="H47" s="263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41" t="s">
        <v>268</v>
      </c>
      <c r="B48" s="242"/>
      <c r="C48" s="242"/>
      <c r="D48" s="242"/>
      <c r="E48" s="242"/>
      <c r="F48" s="242"/>
      <c r="G48" s="242"/>
      <c r="H48" s="243"/>
      <c r="I48" s="4">
        <v>151</v>
      </c>
      <c r="J48" s="25">
        <v>-12621172</v>
      </c>
      <c r="K48" s="25">
        <v>-12621172</v>
      </c>
      <c r="L48" s="25">
        <v>385235</v>
      </c>
      <c r="M48" s="25">
        <v>-16727673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41" t="s">
        <v>287</v>
      </c>
      <c r="B49" s="242"/>
      <c r="C49" s="242"/>
      <c r="D49" s="242"/>
      <c r="E49" s="242"/>
      <c r="F49" s="242"/>
      <c r="G49" s="242"/>
      <c r="H49" s="243"/>
      <c r="I49" s="4">
        <v>152</v>
      </c>
      <c r="J49" s="24">
        <f>J45-J48</f>
        <v>51366123</v>
      </c>
      <c r="K49" s="24">
        <f>K45-K48</f>
        <v>17207861</v>
      </c>
      <c r="L49" s="24">
        <f>L45-L48</f>
        <v>201673837</v>
      </c>
      <c r="M49" s="24">
        <f>M45-M48</f>
        <v>129855409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61" t="s">
        <v>244</v>
      </c>
      <c r="B50" s="262"/>
      <c r="C50" s="262"/>
      <c r="D50" s="262"/>
      <c r="E50" s="262"/>
      <c r="F50" s="262"/>
      <c r="G50" s="262"/>
      <c r="H50" s="263"/>
      <c r="I50" s="4">
        <v>153</v>
      </c>
      <c r="J50" s="24">
        <f>IF(J49&gt;0,J49,0)</f>
        <v>51366123</v>
      </c>
      <c r="K50" s="24">
        <f>IF(K49&gt;0,K49,0)</f>
        <v>17207861</v>
      </c>
      <c r="L50" s="24">
        <f>IF(L49&gt;0,L49,0)</f>
        <v>201673837</v>
      </c>
      <c r="M50" s="24">
        <f>IF(M49&gt;0,M49,0)</f>
        <v>129855409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96" t="s">
        <v>271</v>
      </c>
      <c r="B51" s="297"/>
      <c r="C51" s="297"/>
      <c r="D51" s="297"/>
      <c r="E51" s="297"/>
      <c r="F51" s="297"/>
      <c r="G51" s="297"/>
      <c r="H51" s="298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47" t="s">
        <v>358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95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51" t="s">
        <v>239</v>
      </c>
      <c r="B53" s="252"/>
      <c r="C53" s="252"/>
      <c r="D53" s="252"/>
      <c r="E53" s="252"/>
      <c r="F53" s="252"/>
      <c r="G53" s="252"/>
      <c r="H53" s="252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92" t="s">
        <v>284</v>
      </c>
      <c r="B54" s="293"/>
      <c r="C54" s="293"/>
      <c r="D54" s="293"/>
      <c r="E54" s="293"/>
      <c r="F54" s="293"/>
      <c r="G54" s="293"/>
      <c r="H54" s="294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92" t="s">
        <v>285</v>
      </c>
      <c r="B55" s="293"/>
      <c r="C55" s="293"/>
      <c r="D55" s="293"/>
      <c r="E55" s="293"/>
      <c r="F55" s="293"/>
      <c r="G55" s="293"/>
      <c r="H55" s="294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47" t="s">
        <v>241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95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51" t="s">
        <v>254</v>
      </c>
      <c r="B57" s="252"/>
      <c r="C57" s="252"/>
      <c r="D57" s="252"/>
      <c r="E57" s="252"/>
      <c r="F57" s="252"/>
      <c r="G57" s="252"/>
      <c r="H57" s="270"/>
      <c r="I57" s="31">
        <v>157</v>
      </c>
      <c r="J57" s="23">
        <f>J49</f>
        <v>51366123</v>
      </c>
      <c r="K57" s="23">
        <f>K49</f>
        <v>17207861</v>
      </c>
      <c r="L57" s="23">
        <f>L49</f>
        <v>201673837</v>
      </c>
      <c r="M57" s="23">
        <f>M49</f>
        <v>129855409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41" t="s">
        <v>272</v>
      </c>
      <c r="B58" s="242"/>
      <c r="C58" s="242"/>
      <c r="D58" s="242"/>
      <c r="E58" s="242"/>
      <c r="F58" s="242"/>
      <c r="G58" s="242"/>
      <c r="H58" s="243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41" t="s">
        <v>278</v>
      </c>
      <c r="B59" s="242"/>
      <c r="C59" s="242"/>
      <c r="D59" s="242"/>
      <c r="E59" s="242"/>
      <c r="F59" s="242"/>
      <c r="G59" s="242"/>
      <c r="H59" s="243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41" t="s">
        <v>279</v>
      </c>
      <c r="B60" s="242"/>
      <c r="C60" s="242"/>
      <c r="D60" s="242"/>
      <c r="E60" s="242"/>
      <c r="F60" s="242"/>
      <c r="G60" s="242"/>
      <c r="H60" s="243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41" t="s">
        <v>61</v>
      </c>
      <c r="B61" s="242"/>
      <c r="C61" s="242"/>
      <c r="D61" s="242"/>
      <c r="E61" s="242"/>
      <c r="F61" s="242"/>
      <c r="G61" s="242"/>
      <c r="H61" s="243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41" t="s">
        <v>280</v>
      </c>
      <c r="B62" s="242"/>
      <c r="C62" s="242"/>
      <c r="D62" s="242"/>
      <c r="E62" s="242"/>
      <c r="F62" s="242"/>
      <c r="G62" s="242"/>
      <c r="H62" s="243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41" t="s">
        <v>281</v>
      </c>
      <c r="B63" s="242"/>
      <c r="C63" s="242"/>
      <c r="D63" s="242"/>
      <c r="E63" s="242"/>
      <c r="F63" s="242"/>
      <c r="G63" s="242"/>
      <c r="H63" s="243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41" t="s">
        <v>282</v>
      </c>
      <c r="B64" s="242"/>
      <c r="C64" s="242"/>
      <c r="D64" s="242"/>
      <c r="E64" s="242"/>
      <c r="F64" s="242"/>
      <c r="G64" s="242"/>
      <c r="H64" s="243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41" t="s">
        <v>283</v>
      </c>
      <c r="B65" s="242"/>
      <c r="C65" s="242"/>
      <c r="D65" s="242"/>
      <c r="E65" s="242"/>
      <c r="F65" s="242"/>
      <c r="G65" s="242"/>
      <c r="H65" s="243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41" t="s">
        <v>273</v>
      </c>
      <c r="B66" s="242"/>
      <c r="C66" s="242"/>
      <c r="D66" s="242"/>
      <c r="E66" s="242"/>
      <c r="F66" s="242"/>
      <c r="G66" s="242"/>
      <c r="H66" s="243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41" t="s">
        <v>245</v>
      </c>
      <c r="B67" s="242"/>
      <c r="C67" s="242"/>
      <c r="D67" s="242"/>
      <c r="E67" s="242"/>
      <c r="F67" s="242"/>
      <c r="G67" s="242"/>
      <c r="H67" s="243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41" t="s">
        <v>246</v>
      </c>
      <c r="B68" s="242"/>
      <c r="C68" s="242"/>
      <c r="D68" s="242"/>
      <c r="E68" s="242"/>
      <c r="F68" s="242"/>
      <c r="G68" s="242"/>
      <c r="H68" s="243"/>
      <c r="I68" s="4">
        <v>168</v>
      </c>
      <c r="J68" s="26">
        <f>J57+J67</f>
        <v>51366123</v>
      </c>
      <c r="K68" s="26">
        <f>K57+K67</f>
        <v>17207861</v>
      </c>
      <c r="L68" s="26">
        <f>L57+L67</f>
        <v>201673837</v>
      </c>
      <c r="M68" s="26">
        <f>M57+M67</f>
        <v>129855409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302" t="s">
        <v>359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4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305" t="s">
        <v>240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7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41" t="s">
        <v>284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12"/>
      <c r="P71" s="112"/>
      <c r="Q71" s="112"/>
      <c r="R71" s="112"/>
      <c r="S71" s="112"/>
      <c r="T71" s="112"/>
      <c r="U71" s="112"/>
    </row>
    <row r="72" spans="1:21" ht="12.75" customHeight="1" x14ac:dyDescent="0.2">
      <c r="A72" s="299" t="s">
        <v>285</v>
      </c>
      <c r="B72" s="300"/>
      <c r="C72" s="300"/>
      <c r="D72" s="300"/>
      <c r="E72" s="300"/>
      <c r="F72" s="300"/>
      <c r="G72" s="300"/>
      <c r="H72" s="301"/>
      <c r="I72" s="7">
        <v>170</v>
      </c>
      <c r="J72" s="149">
        <v>0</v>
      </c>
      <c r="K72" s="149">
        <v>0</v>
      </c>
      <c r="L72" s="149">
        <v>0</v>
      </c>
      <c r="M72" s="149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 L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M25 M33:M47 M27:M31 M13:M23 J13:J47 L13:L47 K13:K25 K27:K31 K33:K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"/>
  <sheetViews>
    <sheetView showGridLines="0" topLeftCell="A16" zoomScale="120" zoomScaleNormal="120" zoomScaleSheetLayoutView="110" workbookViewId="0">
      <selection activeCell="K18" sqref="K18"/>
    </sheetView>
  </sheetViews>
  <sheetFormatPr defaultRowHeight="12.75" x14ac:dyDescent="0.2"/>
  <cols>
    <col min="1" max="6" width="8.42578125" customWidth="1"/>
    <col min="7" max="7" width="5.85546875" customWidth="1"/>
    <col min="8" max="8" width="14.85546875" customWidth="1"/>
    <col min="9" max="9" width="6.5703125" customWidth="1"/>
    <col min="10" max="10" width="10.140625" style="78" customWidth="1"/>
    <col min="11" max="11" width="10.140625" style="89" bestFit="1" customWidth="1"/>
    <col min="12" max="12" width="11.28515625" bestFit="1" customWidth="1"/>
  </cols>
  <sheetData>
    <row r="1" spans="1:11" ht="15.75" x14ac:dyDescent="0.2">
      <c r="A1" s="308" t="s">
        <v>192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2.75" customHeight="1" x14ac:dyDescent="0.2">
      <c r="A2" s="309" t="s">
        <v>401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1" ht="12.75" customHeight="1" x14ac:dyDescent="0.2">
      <c r="A4" s="276" t="s">
        <v>381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</row>
    <row r="5" spans="1:11" ht="24" thickBot="1" x14ac:dyDescent="0.25">
      <c r="A5" s="310" t="s">
        <v>72</v>
      </c>
      <c r="B5" s="310"/>
      <c r="C5" s="310"/>
      <c r="D5" s="310"/>
      <c r="E5" s="310"/>
      <c r="F5" s="310"/>
      <c r="G5" s="310"/>
      <c r="H5" s="310"/>
      <c r="I5" s="82" t="s">
        <v>329</v>
      </c>
      <c r="J5" s="83" t="s">
        <v>364</v>
      </c>
      <c r="K5" s="83" t="s">
        <v>365</v>
      </c>
    </row>
    <row r="6" spans="1:11" x14ac:dyDescent="0.2">
      <c r="A6" s="311">
        <v>1</v>
      </c>
      <c r="B6" s="311"/>
      <c r="C6" s="311"/>
      <c r="D6" s="311"/>
      <c r="E6" s="311"/>
      <c r="F6" s="311"/>
      <c r="G6" s="311"/>
      <c r="H6" s="311"/>
      <c r="I6" s="84">
        <v>2</v>
      </c>
      <c r="J6" s="85" t="s">
        <v>331</v>
      </c>
      <c r="K6" s="138" t="s">
        <v>332</v>
      </c>
    </row>
    <row r="7" spans="1:11" x14ac:dyDescent="0.2">
      <c r="A7" s="312" t="s">
        <v>186</v>
      </c>
      <c r="B7" s="313"/>
      <c r="C7" s="313"/>
      <c r="D7" s="313"/>
      <c r="E7" s="313"/>
      <c r="F7" s="313"/>
      <c r="G7" s="313"/>
      <c r="H7" s="313"/>
      <c r="I7" s="314"/>
      <c r="J7" s="314"/>
      <c r="K7" s="315"/>
    </row>
    <row r="8" spans="1:11" x14ac:dyDescent="0.2">
      <c r="A8" s="255" t="s">
        <v>55</v>
      </c>
      <c r="B8" s="256"/>
      <c r="C8" s="256"/>
      <c r="D8" s="256"/>
      <c r="E8" s="256"/>
      <c r="F8" s="256"/>
      <c r="G8" s="256"/>
      <c r="H8" s="256"/>
      <c r="I8" s="4">
        <v>1</v>
      </c>
      <c r="J8" s="25">
        <v>38744951</v>
      </c>
      <c r="K8" s="25">
        <v>202059072.31999999</v>
      </c>
    </row>
    <row r="9" spans="1:11" x14ac:dyDescent="0.2">
      <c r="A9" s="255" t="s">
        <v>56</v>
      </c>
      <c r="B9" s="256"/>
      <c r="C9" s="256"/>
      <c r="D9" s="256"/>
      <c r="E9" s="256"/>
      <c r="F9" s="256"/>
      <c r="G9" s="256"/>
      <c r="H9" s="256"/>
      <c r="I9" s="4">
        <v>2</v>
      </c>
      <c r="J9" s="25">
        <v>84985112</v>
      </c>
      <c r="K9" s="25">
        <v>76457367.670000002</v>
      </c>
    </row>
    <row r="10" spans="1:11" x14ac:dyDescent="0.2">
      <c r="A10" s="255" t="s">
        <v>57</v>
      </c>
      <c r="B10" s="256"/>
      <c r="C10" s="256"/>
      <c r="D10" s="256"/>
      <c r="E10" s="256"/>
      <c r="F10" s="256"/>
      <c r="G10" s="256"/>
      <c r="H10" s="256"/>
      <c r="I10" s="4">
        <v>3</v>
      </c>
      <c r="J10" s="25">
        <v>0</v>
      </c>
      <c r="K10" s="25">
        <v>25002293.199999999</v>
      </c>
    </row>
    <row r="11" spans="1:11" x14ac:dyDescent="0.2">
      <c r="A11" s="255" t="s">
        <v>58</v>
      </c>
      <c r="B11" s="256"/>
      <c r="C11" s="256"/>
      <c r="D11" s="256"/>
      <c r="E11" s="256"/>
      <c r="F11" s="256"/>
      <c r="G11" s="256"/>
      <c r="H11" s="256"/>
      <c r="I11" s="4">
        <v>4</v>
      </c>
      <c r="J11" s="25">
        <v>25068718</v>
      </c>
      <c r="K11" s="25">
        <v>2392668.2399998899</v>
      </c>
    </row>
    <row r="12" spans="1:11" x14ac:dyDescent="0.2">
      <c r="A12" s="255" t="s">
        <v>59</v>
      </c>
      <c r="B12" s="256"/>
      <c r="C12" s="256"/>
      <c r="D12" s="256"/>
      <c r="E12" s="256"/>
      <c r="F12" s="256"/>
      <c r="G12" s="256"/>
      <c r="H12" s="256"/>
      <c r="I12" s="4">
        <v>5</v>
      </c>
      <c r="J12" s="25">
        <v>18535238</v>
      </c>
      <c r="K12" s="25">
        <v>0</v>
      </c>
    </row>
    <row r="13" spans="1:11" x14ac:dyDescent="0.2">
      <c r="A13" s="255" t="s">
        <v>64</v>
      </c>
      <c r="B13" s="256"/>
      <c r="C13" s="256"/>
      <c r="D13" s="256"/>
      <c r="E13" s="256"/>
      <c r="F13" s="256"/>
      <c r="G13" s="256"/>
      <c r="H13" s="256"/>
      <c r="I13" s="4">
        <v>6</v>
      </c>
      <c r="J13" s="25">
        <v>143638538</v>
      </c>
      <c r="K13" s="25">
        <v>19968090.270000003</v>
      </c>
    </row>
    <row r="14" spans="1:11" x14ac:dyDescent="0.2">
      <c r="A14" s="241" t="s">
        <v>187</v>
      </c>
      <c r="B14" s="242"/>
      <c r="C14" s="242"/>
      <c r="D14" s="242"/>
      <c r="E14" s="242"/>
      <c r="F14" s="242"/>
      <c r="G14" s="242"/>
      <c r="H14" s="242"/>
      <c r="I14" s="4">
        <v>7</v>
      </c>
      <c r="J14" s="24">
        <f>SUM(J8:J13)</f>
        <v>310972557</v>
      </c>
      <c r="K14" s="24">
        <f>SUM(K8:K13)</f>
        <v>325879491.69999987</v>
      </c>
    </row>
    <row r="15" spans="1:11" x14ac:dyDescent="0.2">
      <c r="A15" s="255" t="s">
        <v>65</v>
      </c>
      <c r="B15" s="256"/>
      <c r="C15" s="256"/>
      <c r="D15" s="256"/>
      <c r="E15" s="256"/>
      <c r="F15" s="256"/>
      <c r="G15" s="256"/>
      <c r="H15" s="256"/>
      <c r="I15" s="4">
        <v>8</v>
      </c>
      <c r="J15" s="25">
        <v>1603364</v>
      </c>
      <c r="K15" s="25">
        <v>0</v>
      </c>
    </row>
    <row r="16" spans="1:11" x14ac:dyDescent="0.2">
      <c r="A16" s="255" t="s">
        <v>66</v>
      </c>
      <c r="B16" s="256"/>
      <c r="C16" s="256"/>
      <c r="D16" s="256"/>
      <c r="E16" s="256"/>
      <c r="F16" s="256"/>
      <c r="G16" s="256"/>
      <c r="H16" s="256"/>
      <c r="I16" s="4">
        <v>9</v>
      </c>
      <c r="J16" s="25">
        <v>0</v>
      </c>
      <c r="K16" s="25">
        <v>0</v>
      </c>
    </row>
    <row r="17" spans="1:12" x14ac:dyDescent="0.2">
      <c r="A17" s="255" t="s">
        <v>67</v>
      </c>
      <c r="B17" s="256"/>
      <c r="C17" s="256"/>
      <c r="D17" s="256"/>
      <c r="E17" s="256"/>
      <c r="F17" s="256"/>
      <c r="G17" s="256"/>
      <c r="H17" s="256"/>
      <c r="I17" s="4">
        <v>10</v>
      </c>
      <c r="J17" s="25">
        <v>0</v>
      </c>
      <c r="K17" s="25">
        <v>42797657.310000002</v>
      </c>
    </row>
    <row r="18" spans="1:12" x14ac:dyDescent="0.2">
      <c r="A18" s="255" t="s">
        <v>68</v>
      </c>
      <c r="B18" s="256"/>
      <c r="C18" s="256"/>
      <c r="D18" s="256"/>
      <c r="E18" s="256"/>
      <c r="F18" s="256"/>
      <c r="G18" s="256"/>
      <c r="H18" s="256"/>
      <c r="I18" s="4">
        <v>11</v>
      </c>
      <c r="J18" s="103">
        <v>113329699</v>
      </c>
      <c r="K18" s="25">
        <v>117357494</v>
      </c>
    </row>
    <row r="19" spans="1:12" x14ac:dyDescent="0.2">
      <c r="A19" s="241" t="s">
        <v>188</v>
      </c>
      <c r="B19" s="242"/>
      <c r="C19" s="242"/>
      <c r="D19" s="242"/>
      <c r="E19" s="242"/>
      <c r="F19" s="242"/>
      <c r="G19" s="242"/>
      <c r="H19" s="242"/>
      <c r="I19" s="4">
        <v>12</v>
      </c>
      <c r="J19" s="24">
        <f>SUM(J15:J18)</f>
        <v>114933063</v>
      </c>
      <c r="K19" s="24">
        <f>SUM(K15:K18)</f>
        <v>160155151.31</v>
      </c>
    </row>
    <row r="20" spans="1:12" x14ac:dyDescent="0.2">
      <c r="A20" s="241" t="s">
        <v>383</v>
      </c>
      <c r="B20" s="242"/>
      <c r="C20" s="242"/>
      <c r="D20" s="242"/>
      <c r="E20" s="242"/>
      <c r="F20" s="242"/>
      <c r="G20" s="242"/>
      <c r="H20" s="242"/>
      <c r="I20" s="4">
        <v>13</v>
      </c>
      <c r="J20" s="24">
        <f>IF(J14&gt;J19,J14-J19,0)</f>
        <v>196039494</v>
      </c>
      <c r="K20" s="24">
        <f>IF(K14&gt;K19,K14-K19,0)</f>
        <v>165724340.38999987</v>
      </c>
      <c r="L20" s="9"/>
    </row>
    <row r="21" spans="1:12" x14ac:dyDescent="0.2">
      <c r="A21" s="241" t="s">
        <v>384</v>
      </c>
      <c r="B21" s="242"/>
      <c r="C21" s="242"/>
      <c r="D21" s="242"/>
      <c r="E21" s="242"/>
      <c r="F21" s="242"/>
      <c r="G21" s="242"/>
      <c r="H21" s="242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2" x14ac:dyDescent="0.2">
      <c r="A22" s="312" t="s">
        <v>189</v>
      </c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2" x14ac:dyDescent="0.2">
      <c r="A23" s="255" t="s">
        <v>230</v>
      </c>
      <c r="B23" s="256"/>
      <c r="C23" s="256"/>
      <c r="D23" s="256"/>
      <c r="E23" s="256"/>
      <c r="F23" s="256"/>
      <c r="G23" s="256"/>
      <c r="H23" s="256"/>
      <c r="I23" s="4">
        <v>15</v>
      </c>
      <c r="J23" s="25">
        <v>448477</v>
      </c>
      <c r="K23" s="158">
        <v>2278978</v>
      </c>
    </row>
    <row r="24" spans="1:12" x14ac:dyDescent="0.2">
      <c r="A24" s="255" t="s">
        <v>231</v>
      </c>
      <c r="B24" s="256"/>
      <c r="C24" s="256"/>
      <c r="D24" s="256"/>
      <c r="E24" s="256"/>
      <c r="F24" s="256"/>
      <c r="G24" s="256"/>
      <c r="H24" s="256"/>
      <c r="I24" s="4">
        <v>16</v>
      </c>
      <c r="J24" s="25">
        <v>0</v>
      </c>
      <c r="K24" s="25">
        <v>0</v>
      </c>
    </row>
    <row r="25" spans="1:12" x14ac:dyDescent="0.2">
      <c r="A25" s="255" t="s">
        <v>232</v>
      </c>
      <c r="B25" s="256"/>
      <c r="C25" s="256"/>
      <c r="D25" s="256"/>
      <c r="E25" s="256"/>
      <c r="F25" s="256"/>
      <c r="G25" s="256"/>
      <c r="H25" s="256"/>
      <c r="I25" s="4">
        <v>17</v>
      </c>
      <c r="J25" s="25">
        <v>13176969</v>
      </c>
      <c r="K25" s="25">
        <v>11405728</v>
      </c>
    </row>
    <row r="26" spans="1:12" x14ac:dyDescent="0.2">
      <c r="A26" s="255" t="s">
        <v>233</v>
      </c>
      <c r="B26" s="256"/>
      <c r="C26" s="256"/>
      <c r="D26" s="256"/>
      <c r="E26" s="256"/>
      <c r="F26" s="256"/>
      <c r="G26" s="256"/>
      <c r="H26" s="256"/>
      <c r="I26" s="4">
        <v>18</v>
      </c>
      <c r="J26" s="25">
        <v>0</v>
      </c>
      <c r="K26" s="25">
        <v>25000000</v>
      </c>
    </row>
    <row r="27" spans="1:12" x14ac:dyDescent="0.2">
      <c r="A27" s="255" t="s">
        <v>234</v>
      </c>
      <c r="B27" s="256"/>
      <c r="C27" s="256"/>
      <c r="D27" s="256"/>
      <c r="E27" s="256"/>
      <c r="F27" s="256"/>
      <c r="G27" s="256"/>
      <c r="H27" s="256"/>
      <c r="I27" s="4">
        <v>19</v>
      </c>
      <c r="J27" s="25">
        <v>39728965</v>
      </c>
      <c r="K27" s="25">
        <v>64297311</v>
      </c>
    </row>
    <row r="28" spans="1:12" x14ac:dyDescent="0.2">
      <c r="A28" s="241" t="s">
        <v>193</v>
      </c>
      <c r="B28" s="242"/>
      <c r="C28" s="242"/>
      <c r="D28" s="242"/>
      <c r="E28" s="242"/>
      <c r="F28" s="242"/>
      <c r="G28" s="242"/>
      <c r="H28" s="242"/>
      <c r="I28" s="4">
        <v>20</v>
      </c>
      <c r="J28" s="24">
        <f>SUM(J23:J27)</f>
        <v>53354411</v>
      </c>
      <c r="K28" s="24">
        <f>SUM(K23:K27)</f>
        <v>102982017</v>
      </c>
    </row>
    <row r="29" spans="1:12" x14ac:dyDescent="0.2">
      <c r="A29" s="255" t="s">
        <v>138</v>
      </c>
      <c r="B29" s="256"/>
      <c r="C29" s="256"/>
      <c r="D29" s="256"/>
      <c r="E29" s="256"/>
      <c r="F29" s="256"/>
      <c r="G29" s="256"/>
      <c r="H29" s="256"/>
      <c r="I29" s="4">
        <v>21</v>
      </c>
      <c r="J29" s="25">
        <v>40552662</v>
      </c>
      <c r="K29" s="25">
        <v>113748837</v>
      </c>
    </row>
    <row r="30" spans="1:12" x14ac:dyDescent="0.2">
      <c r="A30" s="255" t="s">
        <v>139</v>
      </c>
      <c r="B30" s="256"/>
      <c r="C30" s="256"/>
      <c r="D30" s="256"/>
      <c r="E30" s="256"/>
      <c r="F30" s="256"/>
      <c r="G30" s="256"/>
      <c r="H30" s="256"/>
      <c r="I30" s="4">
        <v>22</v>
      </c>
      <c r="J30" s="103">
        <v>16795015</v>
      </c>
      <c r="K30" s="25">
        <v>1806020</v>
      </c>
    </row>
    <row r="31" spans="1:12" x14ac:dyDescent="0.2">
      <c r="A31" s="255" t="s">
        <v>35</v>
      </c>
      <c r="B31" s="256"/>
      <c r="C31" s="256"/>
      <c r="D31" s="256"/>
      <c r="E31" s="256"/>
      <c r="F31" s="256"/>
      <c r="G31" s="256"/>
      <c r="H31" s="256"/>
      <c r="I31" s="4">
        <v>23</v>
      </c>
      <c r="J31" s="25">
        <v>15861744</v>
      </c>
      <c r="K31" s="25">
        <v>111757731.75</v>
      </c>
    </row>
    <row r="32" spans="1:12" x14ac:dyDescent="0.2">
      <c r="A32" s="241" t="s">
        <v>2</v>
      </c>
      <c r="B32" s="242"/>
      <c r="C32" s="242"/>
      <c r="D32" s="242"/>
      <c r="E32" s="242"/>
      <c r="F32" s="242"/>
      <c r="G32" s="242"/>
      <c r="H32" s="242"/>
      <c r="I32" s="4">
        <v>24</v>
      </c>
      <c r="J32" s="24">
        <f>SUM(J29:J31)</f>
        <v>73209421</v>
      </c>
      <c r="K32" s="24">
        <f>SUM(K29:K31)</f>
        <v>227312588.75</v>
      </c>
    </row>
    <row r="33" spans="1:11" x14ac:dyDescent="0.2">
      <c r="A33" s="241" t="s">
        <v>385</v>
      </c>
      <c r="B33" s="242"/>
      <c r="C33" s="242"/>
      <c r="D33" s="242"/>
      <c r="E33" s="242"/>
      <c r="F33" s="242"/>
      <c r="G33" s="242"/>
      <c r="H33" s="242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1" x14ac:dyDescent="0.2">
      <c r="A34" s="241" t="s">
        <v>386</v>
      </c>
      <c r="B34" s="242"/>
      <c r="C34" s="242"/>
      <c r="D34" s="242"/>
      <c r="E34" s="242"/>
      <c r="F34" s="242"/>
      <c r="G34" s="242"/>
      <c r="H34" s="242"/>
      <c r="I34" s="4">
        <v>26</v>
      </c>
      <c r="J34" s="24">
        <f>IF(J32&gt;J28,J32-J28,0)</f>
        <v>19855010</v>
      </c>
      <c r="K34" s="24">
        <f>IF(K32&gt;K28,K32-K28,0)</f>
        <v>124330571.75</v>
      </c>
    </row>
    <row r="35" spans="1:11" x14ac:dyDescent="0.2">
      <c r="A35" s="312" t="s">
        <v>190</v>
      </c>
      <c r="B35" s="313"/>
      <c r="C35" s="313"/>
      <c r="D35" s="313"/>
      <c r="E35" s="313"/>
      <c r="F35" s="313"/>
      <c r="G35" s="313"/>
      <c r="H35" s="313"/>
      <c r="I35" s="314"/>
      <c r="J35" s="314"/>
      <c r="K35" s="315"/>
    </row>
    <row r="36" spans="1:11" x14ac:dyDescent="0.2">
      <c r="A36" s="255" t="s">
        <v>199</v>
      </c>
      <c r="B36" s="256"/>
      <c r="C36" s="256"/>
      <c r="D36" s="256"/>
      <c r="E36" s="256"/>
      <c r="F36" s="256"/>
      <c r="G36" s="256"/>
      <c r="H36" s="256"/>
      <c r="I36" s="4">
        <v>27</v>
      </c>
      <c r="J36" s="22">
        <v>0</v>
      </c>
      <c r="K36" s="25">
        <v>0</v>
      </c>
    </row>
    <row r="37" spans="1:11" x14ac:dyDescent="0.2">
      <c r="A37" s="255" t="s">
        <v>48</v>
      </c>
      <c r="B37" s="256"/>
      <c r="C37" s="256"/>
      <c r="D37" s="256"/>
      <c r="E37" s="256"/>
      <c r="F37" s="256"/>
      <c r="G37" s="256"/>
      <c r="H37" s="256"/>
      <c r="I37" s="4">
        <v>28</v>
      </c>
      <c r="J37" s="25">
        <v>146933661</v>
      </c>
      <c r="K37" s="25">
        <v>885235745</v>
      </c>
    </row>
    <row r="38" spans="1:11" x14ac:dyDescent="0.2">
      <c r="A38" s="255" t="s">
        <v>49</v>
      </c>
      <c r="B38" s="256"/>
      <c r="C38" s="256"/>
      <c r="D38" s="256"/>
      <c r="E38" s="256"/>
      <c r="F38" s="256"/>
      <c r="G38" s="256"/>
      <c r="H38" s="256"/>
      <c r="I38" s="4">
        <v>29</v>
      </c>
      <c r="J38" s="25">
        <v>0</v>
      </c>
      <c r="K38" s="25">
        <v>0</v>
      </c>
    </row>
    <row r="39" spans="1:11" x14ac:dyDescent="0.2">
      <c r="A39" s="241" t="s">
        <v>80</v>
      </c>
      <c r="B39" s="242"/>
      <c r="C39" s="242"/>
      <c r="D39" s="242"/>
      <c r="E39" s="242"/>
      <c r="F39" s="242"/>
      <c r="G39" s="242"/>
      <c r="H39" s="242"/>
      <c r="I39" s="4">
        <v>30</v>
      </c>
      <c r="J39" s="24">
        <f>SUM(J36:J38)</f>
        <v>146933661</v>
      </c>
      <c r="K39" s="24">
        <f>SUM(K36:K38)</f>
        <v>885235745</v>
      </c>
    </row>
    <row r="40" spans="1:11" x14ac:dyDescent="0.2">
      <c r="A40" s="255" t="s">
        <v>50</v>
      </c>
      <c r="B40" s="256"/>
      <c r="C40" s="256"/>
      <c r="D40" s="256"/>
      <c r="E40" s="256"/>
      <c r="F40" s="256"/>
      <c r="G40" s="256"/>
      <c r="H40" s="256"/>
      <c r="I40" s="4">
        <v>31</v>
      </c>
      <c r="J40" s="25">
        <v>267243650</v>
      </c>
      <c r="K40" s="25">
        <v>910044911</v>
      </c>
    </row>
    <row r="41" spans="1:11" x14ac:dyDescent="0.2">
      <c r="A41" s="255" t="s">
        <v>51</v>
      </c>
      <c r="B41" s="256"/>
      <c r="C41" s="256"/>
      <c r="D41" s="256"/>
      <c r="E41" s="256"/>
      <c r="F41" s="256"/>
      <c r="G41" s="256"/>
      <c r="H41" s="256"/>
      <c r="I41" s="4">
        <v>32</v>
      </c>
      <c r="J41" s="25">
        <v>0</v>
      </c>
      <c r="K41" s="103">
        <v>0</v>
      </c>
    </row>
    <row r="42" spans="1:11" x14ac:dyDescent="0.2">
      <c r="A42" s="255" t="s">
        <v>52</v>
      </c>
      <c r="B42" s="256"/>
      <c r="C42" s="256"/>
      <c r="D42" s="256"/>
      <c r="E42" s="256"/>
      <c r="F42" s="256"/>
      <c r="G42" s="256"/>
      <c r="H42" s="256"/>
      <c r="I42" s="4">
        <v>33</v>
      </c>
      <c r="J42" s="103">
        <v>24014218</v>
      </c>
      <c r="K42" s="25">
        <v>707178</v>
      </c>
    </row>
    <row r="43" spans="1:11" x14ac:dyDescent="0.2">
      <c r="A43" s="255" t="s">
        <v>53</v>
      </c>
      <c r="B43" s="256"/>
      <c r="C43" s="256"/>
      <c r="D43" s="256"/>
      <c r="E43" s="256"/>
      <c r="F43" s="256"/>
      <c r="G43" s="256"/>
      <c r="H43" s="256"/>
      <c r="I43" s="4">
        <v>34</v>
      </c>
      <c r="J43" s="25">
        <v>0</v>
      </c>
      <c r="K43" s="25">
        <v>0</v>
      </c>
    </row>
    <row r="44" spans="1:11" x14ac:dyDescent="0.2">
      <c r="A44" s="255" t="s">
        <v>54</v>
      </c>
      <c r="B44" s="256"/>
      <c r="C44" s="256"/>
      <c r="D44" s="256"/>
      <c r="E44" s="256"/>
      <c r="F44" s="256"/>
      <c r="G44" s="256"/>
      <c r="H44" s="256"/>
      <c r="I44" s="4">
        <v>35</v>
      </c>
      <c r="J44" s="25">
        <v>0</v>
      </c>
      <c r="K44" s="25">
        <v>0</v>
      </c>
    </row>
    <row r="45" spans="1:11" x14ac:dyDescent="0.2">
      <c r="A45" s="241" t="s">
        <v>81</v>
      </c>
      <c r="B45" s="242"/>
      <c r="C45" s="242"/>
      <c r="D45" s="242"/>
      <c r="E45" s="242"/>
      <c r="F45" s="242"/>
      <c r="G45" s="242"/>
      <c r="H45" s="242"/>
      <c r="I45" s="4">
        <v>36</v>
      </c>
      <c r="J45" s="24">
        <f>SUM(J40:J44)</f>
        <v>291257868</v>
      </c>
      <c r="K45" s="24">
        <f>SUM(K40:K44)</f>
        <v>910752089</v>
      </c>
    </row>
    <row r="46" spans="1:11" x14ac:dyDescent="0.2">
      <c r="A46" s="241" t="s">
        <v>387</v>
      </c>
      <c r="B46" s="242"/>
      <c r="C46" s="242"/>
      <c r="D46" s="242"/>
      <c r="E46" s="242"/>
      <c r="F46" s="242"/>
      <c r="G46" s="242"/>
      <c r="H46" s="242"/>
      <c r="I46" s="4">
        <v>37</v>
      </c>
      <c r="J46" s="24">
        <f>IF(J39&gt;J45,J39-J45,0)</f>
        <v>0</v>
      </c>
      <c r="K46" s="24">
        <f>IF(K39&gt;K45,K39-K45,0)</f>
        <v>0</v>
      </c>
    </row>
    <row r="47" spans="1:11" x14ac:dyDescent="0.2">
      <c r="A47" s="241" t="s">
        <v>388</v>
      </c>
      <c r="B47" s="242"/>
      <c r="C47" s="242"/>
      <c r="D47" s="242"/>
      <c r="E47" s="242"/>
      <c r="F47" s="242"/>
      <c r="G47" s="242"/>
      <c r="H47" s="242"/>
      <c r="I47" s="4">
        <v>38</v>
      </c>
      <c r="J47" s="24">
        <f>IF(J45&gt;J39,J45-J39,0)</f>
        <v>144324207</v>
      </c>
      <c r="K47" s="24">
        <f>IF(K45&gt;K39,K45-K39,0)</f>
        <v>25516344</v>
      </c>
    </row>
    <row r="48" spans="1:11" x14ac:dyDescent="0.2">
      <c r="A48" s="255" t="s">
        <v>82</v>
      </c>
      <c r="B48" s="256"/>
      <c r="C48" s="256"/>
      <c r="D48" s="256"/>
      <c r="E48" s="256"/>
      <c r="F48" s="256"/>
      <c r="G48" s="256"/>
      <c r="H48" s="256"/>
      <c r="I48" s="4">
        <v>39</v>
      </c>
      <c r="J48" s="24">
        <f>IF(J20-J21+J33-J34+J46-J47&gt;0,J20-J21+J33-J34+J46-J47,0)</f>
        <v>31860277</v>
      </c>
      <c r="K48" s="24">
        <f>IF(K20-K21+K33-K34+K46-K47&gt;0,K20-K21+K33-K34+K46-K47,0)</f>
        <v>15877424.639999866</v>
      </c>
    </row>
    <row r="49" spans="1:11" x14ac:dyDescent="0.2">
      <c r="A49" s="255" t="s">
        <v>83</v>
      </c>
      <c r="B49" s="256"/>
      <c r="C49" s="256"/>
      <c r="D49" s="256"/>
      <c r="E49" s="256"/>
      <c r="F49" s="256"/>
      <c r="G49" s="256"/>
      <c r="H49" s="256"/>
      <c r="I49" s="4">
        <v>40</v>
      </c>
      <c r="J49" s="24">
        <f>IF(J21-J20+J34-J33+J47-J46&gt;0,J21-J20+J34-J33+J47-J46,0)</f>
        <v>0</v>
      </c>
      <c r="K49" s="24">
        <f>IF(K21-K20+K34-K33+K47-K46&gt;0,K21-K20+K34-K33+K47-K46,0)</f>
        <v>0</v>
      </c>
    </row>
    <row r="50" spans="1:11" x14ac:dyDescent="0.2">
      <c r="A50" s="255" t="s">
        <v>191</v>
      </c>
      <c r="B50" s="256"/>
      <c r="C50" s="256"/>
      <c r="D50" s="256"/>
      <c r="E50" s="256"/>
      <c r="F50" s="256"/>
      <c r="G50" s="256"/>
      <c r="H50" s="256"/>
      <c r="I50" s="4">
        <v>41</v>
      </c>
      <c r="J50" s="25">
        <v>41047713</v>
      </c>
      <c r="K50" s="25">
        <v>72907989.739999995</v>
      </c>
    </row>
    <row r="51" spans="1:11" x14ac:dyDescent="0.2">
      <c r="A51" s="255" t="s">
        <v>227</v>
      </c>
      <c r="B51" s="256"/>
      <c r="C51" s="256"/>
      <c r="D51" s="256"/>
      <c r="E51" s="256"/>
      <c r="F51" s="256"/>
      <c r="G51" s="256"/>
      <c r="H51" s="256"/>
      <c r="I51" s="4">
        <v>42</v>
      </c>
      <c r="J51" s="25">
        <v>0</v>
      </c>
      <c r="K51" s="25">
        <v>15877425</v>
      </c>
    </row>
    <row r="52" spans="1:11" x14ac:dyDescent="0.2">
      <c r="A52" s="255" t="s">
        <v>228</v>
      </c>
      <c r="B52" s="256"/>
      <c r="C52" s="256"/>
      <c r="D52" s="256"/>
      <c r="E52" s="256"/>
      <c r="F52" s="256"/>
      <c r="G52" s="256"/>
      <c r="H52" s="256"/>
      <c r="I52" s="4">
        <v>43</v>
      </c>
      <c r="J52" s="25">
        <v>-31860277</v>
      </c>
      <c r="K52" s="25">
        <v>0</v>
      </c>
    </row>
    <row r="53" spans="1:11" x14ac:dyDescent="0.2">
      <c r="A53" s="258" t="s">
        <v>229</v>
      </c>
      <c r="B53" s="259"/>
      <c r="C53" s="259"/>
      <c r="D53" s="259"/>
      <c r="E53" s="259"/>
      <c r="F53" s="259"/>
      <c r="G53" s="259"/>
      <c r="H53" s="259"/>
      <c r="I53" s="7">
        <v>44</v>
      </c>
      <c r="J53" s="26">
        <f>J50+J51-J52</f>
        <v>72907990</v>
      </c>
      <c r="K53" s="26">
        <f>K50+K51-K52</f>
        <v>88785414.739999995</v>
      </c>
    </row>
    <row r="58" spans="1:11" x14ac:dyDescent="0.2">
      <c r="J58" s="10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F32" sqref="F32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1.42578125" style="96" bestFit="1" customWidth="1"/>
    <col min="12" max="12" width="13.4257812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20" t="s">
        <v>330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3" x14ac:dyDescent="0.2">
      <c r="A2" s="328" t="s">
        <v>402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76" t="s">
        <v>381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</row>
    <row r="5" spans="1:13" ht="27.75" customHeight="1" thickBot="1" x14ac:dyDescent="0.25">
      <c r="A5" s="326" t="s">
        <v>72</v>
      </c>
      <c r="B5" s="326"/>
      <c r="C5" s="326"/>
      <c r="D5" s="326"/>
      <c r="E5" s="326"/>
      <c r="F5" s="326"/>
      <c r="G5" s="326"/>
      <c r="H5" s="326"/>
      <c r="I5" s="132" t="s">
        <v>329</v>
      </c>
      <c r="J5" s="99" t="s">
        <v>181</v>
      </c>
      <c r="K5" s="99" t="s">
        <v>182</v>
      </c>
    </row>
    <row r="6" spans="1:13" x14ac:dyDescent="0.2">
      <c r="A6" s="327">
        <v>1</v>
      </c>
      <c r="B6" s="327"/>
      <c r="C6" s="327"/>
      <c r="D6" s="327"/>
      <c r="E6" s="327"/>
      <c r="F6" s="327"/>
      <c r="G6" s="327"/>
      <c r="H6" s="327"/>
      <c r="I6" s="133">
        <v>2</v>
      </c>
      <c r="J6" s="85" t="s">
        <v>331</v>
      </c>
      <c r="K6" s="85" t="s">
        <v>332</v>
      </c>
    </row>
    <row r="7" spans="1:13" x14ac:dyDescent="0.2">
      <c r="A7" s="255" t="s">
        <v>333</v>
      </c>
      <c r="B7" s="256"/>
      <c r="C7" s="256"/>
      <c r="D7" s="256"/>
      <c r="E7" s="256"/>
      <c r="F7" s="256"/>
      <c r="G7" s="256"/>
      <c r="H7" s="256"/>
      <c r="I7" s="4">
        <v>1</v>
      </c>
      <c r="J7" s="23">
        <v>1084000600</v>
      </c>
      <c r="K7" s="23">
        <v>1084000600</v>
      </c>
      <c r="M7" s="102"/>
    </row>
    <row r="8" spans="1:13" x14ac:dyDescent="0.2">
      <c r="A8" s="255" t="s">
        <v>334</v>
      </c>
      <c r="B8" s="256"/>
      <c r="C8" s="256"/>
      <c r="D8" s="256"/>
      <c r="E8" s="256"/>
      <c r="F8" s="256"/>
      <c r="G8" s="256"/>
      <c r="H8" s="256"/>
      <c r="I8" s="4">
        <v>2</v>
      </c>
      <c r="J8" s="25">
        <v>44785613</v>
      </c>
      <c r="K8" s="25">
        <v>45763751</v>
      </c>
      <c r="M8" s="102"/>
    </row>
    <row r="9" spans="1:13" x14ac:dyDescent="0.2">
      <c r="A9" s="255" t="s">
        <v>335</v>
      </c>
      <c r="B9" s="256"/>
      <c r="C9" s="256"/>
      <c r="D9" s="256"/>
      <c r="E9" s="256"/>
      <c r="F9" s="256"/>
      <c r="G9" s="256"/>
      <c r="H9" s="256"/>
      <c r="I9" s="4">
        <v>3</v>
      </c>
      <c r="J9" s="25">
        <v>-45842810</v>
      </c>
      <c r="K9" s="25">
        <v>5523313</v>
      </c>
      <c r="M9" s="102"/>
    </row>
    <row r="10" spans="1:13" x14ac:dyDescent="0.2">
      <c r="A10" s="255" t="s">
        <v>336</v>
      </c>
      <c r="B10" s="256"/>
      <c r="C10" s="256"/>
      <c r="D10" s="256"/>
      <c r="E10" s="256"/>
      <c r="F10" s="256"/>
      <c r="G10" s="256"/>
      <c r="H10" s="256"/>
      <c r="I10" s="4">
        <v>4</v>
      </c>
      <c r="J10" s="25">
        <v>0</v>
      </c>
      <c r="K10" s="25">
        <v>902407</v>
      </c>
      <c r="M10" s="102"/>
    </row>
    <row r="11" spans="1:13" ht="12.75" customHeight="1" x14ac:dyDescent="0.2">
      <c r="A11" s="255" t="s">
        <v>337</v>
      </c>
      <c r="B11" s="256"/>
      <c r="C11" s="256"/>
      <c r="D11" s="256"/>
      <c r="E11" s="256"/>
      <c r="F11" s="256"/>
      <c r="G11" s="256"/>
      <c r="H11" s="256"/>
      <c r="I11" s="4">
        <v>5</v>
      </c>
      <c r="J11" s="25">
        <v>51366123</v>
      </c>
      <c r="K11" s="25">
        <v>201673837</v>
      </c>
      <c r="M11" s="102"/>
    </row>
    <row r="12" spans="1:13" ht="12.75" customHeight="1" x14ac:dyDescent="0.2">
      <c r="A12" s="255" t="s">
        <v>338</v>
      </c>
      <c r="B12" s="256"/>
      <c r="C12" s="256"/>
      <c r="D12" s="256"/>
      <c r="E12" s="256"/>
      <c r="F12" s="256"/>
      <c r="G12" s="256"/>
      <c r="H12" s="256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55" t="s">
        <v>339</v>
      </c>
      <c r="B13" s="256"/>
      <c r="C13" s="256"/>
      <c r="D13" s="256"/>
      <c r="E13" s="256"/>
      <c r="F13" s="256"/>
      <c r="G13" s="256"/>
      <c r="H13" s="256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55" t="s">
        <v>340</v>
      </c>
      <c r="B14" s="256"/>
      <c r="C14" s="256"/>
      <c r="D14" s="256"/>
      <c r="E14" s="256"/>
      <c r="F14" s="256"/>
      <c r="G14" s="256"/>
      <c r="H14" s="256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55" t="s">
        <v>341</v>
      </c>
      <c r="B15" s="256"/>
      <c r="C15" s="256"/>
      <c r="D15" s="256"/>
      <c r="E15" s="256"/>
      <c r="F15" s="256"/>
      <c r="G15" s="256"/>
      <c r="H15" s="256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41" t="s">
        <v>342</v>
      </c>
      <c r="B16" s="242"/>
      <c r="C16" s="242"/>
      <c r="D16" s="242"/>
      <c r="E16" s="242"/>
      <c r="F16" s="242"/>
      <c r="G16" s="242"/>
      <c r="H16" s="242"/>
      <c r="I16" s="4">
        <v>10</v>
      </c>
      <c r="J16" s="24">
        <f>SUM(J7:J15)</f>
        <v>1134309526</v>
      </c>
      <c r="K16" s="24">
        <f>SUM(K7:K15)</f>
        <v>1337863908</v>
      </c>
      <c r="L16" s="112"/>
      <c r="M16" s="102"/>
    </row>
    <row r="17" spans="1:13" ht="12.75" customHeight="1" x14ac:dyDescent="0.2">
      <c r="A17" s="255" t="s">
        <v>343</v>
      </c>
      <c r="B17" s="256"/>
      <c r="C17" s="256"/>
      <c r="D17" s="256"/>
      <c r="E17" s="256"/>
      <c r="F17" s="256"/>
      <c r="G17" s="256"/>
      <c r="H17" s="256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55" t="s">
        <v>344</v>
      </c>
      <c r="B18" s="256"/>
      <c r="C18" s="256"/>
      <c r="D18" s="256"/>
      <c r="E18" s="256"/>
      <c r="F18" s="256"/>
      <c r="G18" s="256"/>
      <c r="H18" s="256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55" t="s">
        <v>345</v>
      </c>
      <c r="B19" s="256"/>
      <c r="C19" s="256"/>
      <c r="D19" s="256"/>
      <c r="E19" s="256"/>
      <c r="F19" s="256"/>
      <c r="G19" s="256"/>
      <c r="H19" s="256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55" t="s">
        <v>346</v>
      </c>
      <c r="B20" s="256"/>
      <c r="C20" s="256"/>
      <c r="D20" s="256"/>
      <c r="E20" s="256"/>
      <c r="F20" s="256"/>
      <c r="G20" s="256"/>
      <c r="H20" s="256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55" t="s">
        <v>347</v>
      </c>
      <c r="B21" s="256"/>
      <c r="C21" s="256"/>
      <c r="D21" s="256"/>
      <c r="E21" s="256"/>
      <c r="F21" s="256"/>
      <c r="G21" s="256"/>
      <c r="H21" s="256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55" t="s">
        <v>348</v>
      </c>
      <c r="B22" s="256"/>
      <c r="C22" s="256"/>
      <c r="D22" s="256"/>
      <c r="E22" s="256"/>
      <c r="F22" s="256"/>
      <c r="G22" s="256"/>
      <c r="H22" s="256"/>
      <c r="I22" s="4">
        <v>16</v>
      </c>
      <c r="J22" s="25">
        <v>52482055</v>
      </c>
      <c r="K22" s="25">
        <f>K16-J16</f>
        <v>203554382</v>
      </c>
      <c r="L22" s="108"/>
      <c r="M22" s="102"/>
    </row>
    <row r="23" spans="1:13" ht="12.75" customHeight="1" x14ac:dyDescent="0.2">
      <c r="A23" s="241" t="s">
        <v>349</v>
      </c>
      <c r="B23" s="242"/>
      <c r="C23" s="242"/>
      <c r="D23" s="242"/>
      <c r="E23" s="242"/>
      <c r="F23" s="242"/>
      <c r="G23" s="242"/>
      <c r="H23" s="242"/>
      <c r="I23" s="4">
        <v>17</v>
      </c>
      <c r="J23" s="26">
        <f>SUM(J17:J22)</f>
        <v>52482055</v>
      </c>
      <c r="K23" s="26">
        <f>SUM(K17:K22)</f>
        <v>203554382</v>
      </c>
      <c r="M23" s="102"/>
    </row>
    <row r="24" spans="1:13" ht="12.75" customHeight="1" x14ac:dyDescent="0.2">
      <c r="A24" s="322"/>
      <c r="B24" s="323"/>
      <c r="C24" s="323"/>
      <c r="D24" s="323"/>
      <c r="E24" s="323"/>
      <c r="F24" s="323"/>
      <c r="G24" s="323"/>
      <c r="H24" s="323"/>
      <c r="I24" s="324"/>
      <c r="J24" s="324"/>
      <c r="K24" s="325"/>
      <c r="M24" s="102"/>
    </row>
    <row r="25" spans="1:13" ht="12.75" customHeight="1" x14ac:dyDescent="0.2">
      <c r="A25" s="316" t="s">
        <v>350</v>
      </c>
      <c r="B25" s="317"/>
      <c r="C25" s="317"/>
      <c r="D25" s="317"/>
      <c r="E25" s="317"/>
      <c r="F25" s="317"/>
      <c r="G25" s="317"/>
      <c r="H25" s="317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58" t="s">
        <v>351</v>
      </c>
      <c r="B26" s="259"/>
      <c r="C26" s="259"/>
      <c r="D26" s="259"/>
      <c r="E26" s="259"/>
      <c r="F26" s="259"/>
      <c r="G26" s="259"/>
      <c r="H26" s="259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18" t="s">
        <v>352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zoomScale="130" zoomScaleNormal="130" zoomScaleSheetLayoutView="130" workbookViewId="0">
      <selection sqref="A1:C1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21.75" customHeight="1" x14ac:dyDescent="0.2"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329" t="s">
        <v>380</v>
      </c>
      <c r="B2" s="329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30" t="s">
        <v>395</v>
      </c>
      <c r="B4" s="330"/>
      <c r="C4" s="330"/>
      <c r="D4" s="330"/>
    </row>
    <row r="5" spans="1:10" ht="17.25" customHeight="1" x14ac:dyDescent="0.2">
      <c r="A5" s="331"/>
      <c r="B5" s="331"/>
      <c r="C5" s="331"/>
      <c r="D5" s="331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2:B2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2015-02-11T08:46:44Z</cp:lastPrinted>
  <dcterms:created xsi:type="dcterms:W3CDTF">2008-10-17T11:51:54Z</dcterms:created>
  <dcterms:modified xsi:type="dcterms:W3CDTF">2015-02-12T12:55:56Z</dcterms:modified>
</cp:coreProperties>
</file>