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M45" i="22" l="1"/>
  <c r="M49" i="22" s="1"/>
  <c r="M57" i="22" s="1"/>
  <c r="M68" i="22" s="1"/>
  <c r="L46" i="22"/>
  <c r="M46" i="22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0" i="22" l="1"/>
  <c r="M51" i="22"/>
  <c r="J50" i="22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<sst xmlns="http://schemas.openxmlformats.org/spreadsheetml/2006/main" count="340" uniqueCount="309">
  <si>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</si>
  <si>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</si>
  <si>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</si>
  <si>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</si>
  <si>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</si>
  <si>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</si>
  <si>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</si>
  <si>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</si>
  <si>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</si>
  <si>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</si>
  <si>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</si>
  <si>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</si>
  <si>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</si>
  <si>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</si>
  <si>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</si>
  <si>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</si>
  <si>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</si>
  <si>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</si>
  <si>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</si>
  <si>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</si>
  <si>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</si>
  <si>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</si>
  <si>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</si>
  <si>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</si>
  <si>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</si>
  <si>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</si>
  <si>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</si>
  <si>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</si>
  <si>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</si>
  <si>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</si>
  <si>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</si>
  <si>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</si>
  <si>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</si>
  <si>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</si>
  <si>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</si>
  <si>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</si>
  <si>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</si>
  <si>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</si>
  <si>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</si>
  <si>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</si>
  <si>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</si>
  <si>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</si>
  <si>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</si>
  <si>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</si>
  <si>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</si>
  <si>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</si>
  <si>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</si>
  <si>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</si>
  <si>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</si>
  <si>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</si>
  <si>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</si>
  <si>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</si>
  <si>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</si>
  <si>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</si>
  <si>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</si>
  <si>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</si>
  <si>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</si>
  <si>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</si>
  <si>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</si>
  <si>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</si>
  <si>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</si>
  <si>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</si>
  <si>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</si>
  <si>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</si>
  <si>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</si>
  <si>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</si>
  <si>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</si>
  <si>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</si>
  <si>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</si>
  <si>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</si>
  <si>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</si>
  <si>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</si>
  <si>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</si>
  <si>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</si>
  <si>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</si>
  <si>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</si>
  <si>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</si>
  <si>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</si>
  <si>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</si>
  <si>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</si>
  <si>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</si>
  <si>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</si>
  <si>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</si>
  <si>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</si>
  <si>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</si>
  <si>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</si>
  <si>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</si>
  <si>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</si>
  <si>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</si>
  <si>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</si>
  <si>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</si>
  <si>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</si>
  <si>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</si>
  <si>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</si>
  <si>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</si>
  <si>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</si>
  <si>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</si>
  <si>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</si>
  <si>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</si>
  <si>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</si>
  <si>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</si>
  <si>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</si>
  <si>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</si>
  <si>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</si>
  <si>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</si>
  <si>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</si>
  <si>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</si>
  <si>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</si>
  <si>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</si>
  <si>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</si>
  <si>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</si>
  <si>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</si>
  <si>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</si>
  <si>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</si>
  <si>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</si>
  <si>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</si>
  <si>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</si>
  <si>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</si>
  <si>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</si>
  <si>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</si>
  <si>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</si>
  <si>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</si>
  <si>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</si>
  <si>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</si>
  <si>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</si>
  <si>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</si>
  <si>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</si>
  <si>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</si>
  <si>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</si>
  <si>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</si>
  <si>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</si>
  <si>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</si>
  <si>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</si>
  <si>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</si>
  <si>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</si>
  <si>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</si>
  <si>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</si>
  <si>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</si>
  <si>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</si>
  <si>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</si>
  <si>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</si>
  <si>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</si>
  <si>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</si>
  <si>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</si>
  <si>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</si>
  <si>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</si>
  <si>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</si>
  <si>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</si>
  <si>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</si>
  <si>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</si>
  <si>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</si>
  <si>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</si>
  <si>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</si>
  <si>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</si>
  <si>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</si>
  <si>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</si>
  <si>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</si>
  <si>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</si>
  <si>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</si>
  <si>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</si>
  <si>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</si>
  <si>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</si>
  <si>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</si>
  <si>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</si>
  <si>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</si>
  <si>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</si>
  <si>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</si>
  <si>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</si>
  <si>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</si>
  <si>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</si>
  <si>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</si>
  <si>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</si>
  <si>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</si>
  <si>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</si>
  <si>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</si>
  <si>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</si>
  <si>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</si>
  <si>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</si>
  <si>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</si>
  <si>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</si>
  <si>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</si>
  <si>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</si>
  <si>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</si>
  <si>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</si>
  <si>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</si>
  <si>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</si>
  <si>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</si>
  <si>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</si>
  <si>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</si>
  <si>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</si>
  <si>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</si>
  <si>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</si>
  <si>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</si>
  <si>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</si>
  <si>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</si>
  <si>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</si>
  <si>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</si>
  <si>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</si>
  <si>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</si>
  <si>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</si>
  <si>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</si>
  <si>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</si>
  <si>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</si>
  <si>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</si>
  <si>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</si>
  <si>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</si>
  <si>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</si>
  <si>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</si>
  <si>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</si>
  <si>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</si>
  <si>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</si>
  <si>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</si>
  <si>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</si>
  <si>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</si>
  <si>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</si>
  <si>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</si>
  <si>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</si>
  <si>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</si>
  <si>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</si>
  <si>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</si>
  <si>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</si>
  <si>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</si>
  <si>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</si>
  <si>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</si>
  <si>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</si>
  <si>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</si>
  <si>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</si>
  <si>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</si>
  <si>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</si>
  <si>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</si>
  <si>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</si>
  <si>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</si>
  <si>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</si>
  <si>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</si>
  <si>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</si>
  <si>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</si>
  <si>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</si>
  <si>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</si>
  <si>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</si>
  <si>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</si>
  <si>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</si>
  <si>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</si>
  <si>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</si>
  <si>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</si>
  <si>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</si>
  <si>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</si>
  <si>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</si>
  <si>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</si>
  <si>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</si>
  <si>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</si>
  <si>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</si>
  <si>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</si>
  <si>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</si>
  <si>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</si>
  <si>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</si>
  <si>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</si>
  <si>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</si>
  <si>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</si>
  <si>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</si>
  <si>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</si>
  <si>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</si>
  <si>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</si>
  <si>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</si>
  <si>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</si>
  <si>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</si>
  <si>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</si>
  <si>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</si>
  <si>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</si>
  <si>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</si>
  <si>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</si>
  <si>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</si>
  <si>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</si>
  <si>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</si>
  <si>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</si>
  <si>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</si>
  <si>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</si>
  <si>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</si>
  <si>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</si>
  <si>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</si>
  <si>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</si>
  <si>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</si>
  <si>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</si>
  <si>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</si>
  <si>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</si>
  <si>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</si>
  <si>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</si>
  <si>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</si>
  <si>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</si>
  <si>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</si>
  <si>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</si>
  <si>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</si>
  <si>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</si>
  <si>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</si>
  <si>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</si>
  <si>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</si>
  <si>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</si>
  <si>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</si>
  <si>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>Brajević Iva</t>
  </si>
  <si>
    <t>048 651 228</t>
  </si>
  <si>
    <t>Iva.Brajevic@podravka.hr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</si>
  <si>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</si>
  <si>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</si>
  <si>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</si>
  <si>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1.1.2015.</t>
  </si>
  <si>
    <t>31.03.2015.</t>
  </si>
  <si>
    <t>2924</t>
  </si>
  <si>
    <t>as at 31.03.2015.</t>
  </si>
  <si>
    <t>for the period 1.1.2015. to 31.03.2015.</t>
  </si>
  <si>
    <t>Accounting policies in year 2015.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</si>
</sst>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E60" sqref="E60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303</v>
      </c>
      <c r="F2" s="19"/>
      <c r="G2" s="88" t="s">
        <v>279</v>
      </c>
      <c r="H2" s="18" t="s">
        <v>304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282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296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283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297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298</v>
      </c>
      <c r="D48" s="167"/>
      <c r="E48" s="168"/>
      <c r="F48" s="25"/>
      <c r="G48" s="31" t="s">
        <v>37</v>
      </c>
      <c r="H48" s="166" t="s">
        <v>293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299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280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A102" sqref="A102:H102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1316850000</v>
      </c>
      <c r="K9" s="10">
        <f>K10+K17+K27+K36+K40</f>
        <v>1308995712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131249857</v>
      </c>
      <c r="K10" s="10">
        <f>SUM(K11:K16)</f>
        <v>132863348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123959977</v>
      </c>
      <c r="K12" s="11">
        <v>119062722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7289880</v>
      </c>
      <c r="K15" s="11">
        <v>13800626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696007450</v>
      </c>
      <c r="K17" s="10">
        <f>SUM(K18:K26)</f>
        <v>688052579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39690515</v>
      </c>
      <c r="K18" s="11">
        <v>39690515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397566604</v>
      </c>
      <c r="K19" s="11">
        <v>391171448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190426114</v>
      </c>
      <c r="K20" s="11">
        <v>185939727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7710488</v>
      </c>
      <c r="K21" s="11">
        <v>9098124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96">
        <v>880766</v>
      </c>
      <c r="K23" s="11">
        <v>596193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96">
        <v>58995088</v>
      </c>
      <c r="K24" s="11">
        <v>60822616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737875</v>
      </c>
      <c r="K25" s="11">
        <v>733956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452626748</v>
      </c>
      <c r="K27" s="10">
        <f>SUM(K28:K35)</f>
        <v>451113840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372392313</v>
      </c>
      <c r="K28" s="11">
        <v>375649830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73250000</v>
      </c>
      <c r="K29" s="11">
        <v>70179231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96">
        <v>2319795</v>
      </c>
      <c r="K30" s="11">
        <v>907900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4664640</v>
      </c>
      <c r="K33" s="11">
        <v>4376879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36965945</v>
      </c>
      <c r="K40" s="11">
        <v>36965945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1257415768</v>
      </c>
      <c r="K41" s="10">
        <f>K42+K50+K57+K65</f>
        <v>1261760870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536075990</v>
      </c>
      <c r="K42" s="10">
        <f>SUM(K43:K49)</f>
        <v>534715749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117405771</v>
      </c>
      <c r="K43" s="11">
        <v>132847413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27484468</v>
      </c>
      <c r="K44" s="11">
        <v>23765545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114038787</v>
      </c>
      <c r="K45" s="11">
        <v>113486829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67434594</v>
      </c>
      <c r="K46" s="11">
        <v>56720977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209712370</v>
      </c>
      <c r="K48" s="11">
        <v>207894985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574902173</v>
      </c>
      <c r="K50" s="10">
        <f>SUM(K51:K56)</f>
        <v>636750277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358862505</v>
      </c>
      <c r="K51" s="11">
        <v>394905535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96">
        <v>176896430</v>
      </c>
      <c r="K52" s="11">
        <v>210237775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568443</v>
      </c>
      <c r="K54" s="11">
        <v>836977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96">
        <v>5765821</v>
      </c>
      <c r="K55" s="11">
        <v>736972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96">
        <v>32808974</v>
      </c>
      <c r="K56" s="11">
        <v>30033018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57652190</v>
      </c>
      <c r="K57" s="10">
        <f>SUM(K58:K64)</f>
        <v>60740474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54672815</v>
      </c>
      <c r="K59" s="11">
        <v>57876979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476000</v>
      </c>
      <c r="K62" s="11">
        <v>100000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2483375</v>
      </c>
      <c r="K63" s="11">
        <v>2743495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88785415</v>
      </c>
      <c r="K65" s="11">
        <v>29554370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8456397</v>
      </c>
      <c r="K66" s="11">
        <v>17073849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2582722165</v>
      </c>
      <c r="K67" s="10">
        <f>K8+K9+K41+K66</f>
        <v>2587830431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608580439</v>
      </c>
      <c r="K68" s="125">
        <v>700597692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1337863908</v>
      </c>
      <c r="K70" s="14">
        <f>K71+K72+K73+K79+K80+K83+K86</f>
        <v>1377897053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1084000600</v>
      </c>
      <c r="K71" s="11">
        <v>1084000600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45763751</v>
      </c>
      <c r="K72" s="11">
        <v>45763751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5523313</v>
      </c>
      <c r="K73" s="10">
        <f>K74+K75-K76+K77+K78</f>
        <v>5523313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2568306</v>
      </c>
      <c r="K74" s="11">
        <v>2568306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67604502</v>
      </c>
      <c r="K75" s="11">
        <v>67604502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2955007</v>
      </c>
      <c r="K78" s="11">
        <v>2955007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902407</v>
      </c>
      <c r="K80" s="10">
        <f>K81-K82</f>
        <v>202576244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902407</v>
      </c>
      <c r="K81" s="11">
        <v>202576244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201673837</v>
      </c>
      <c r="K83" s="10">
        <f>K84-K85</f>
        <v>40033145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201673837</v>
      </c>
      <c r="K84" s="11">
        <v>40033145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30539209</v>
      </c>
      <c r="K87" s="10">
        <f>SUM(K88:K90)</f>
        <v>29121597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14460800</v>
      </c>
      <c r="K88" s="96">
        <v>14460800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16078409</v>
      </c>
      <c r="K90" s="96">
        <v>14660797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694686322</v>
      </c>
      <c r="K91" s="10">
        <f>SUM(K92:K100)</f>
        <v>655997402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694686322</v>
      </c>
      <c r="K94" s="11">
        <v>655997402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473188131</v>
      </c>
      <c r="K101" s="10">
        <f>SUM(K102:K113)</f>
        <v>476251290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50437132</v>
      </c>
      <c r="K102" s="11">
        <v>32449045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429443</v>
      </c>
      <c r="K103" s="11">
        <v>428718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173261915</v>
      </c>
      <c r="K104" s="11">
        <v>205363779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0</v>
      </c>
      <c r="K105" s="11">
        <v>0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214401372</v>
      </c>
      <c r="K106" s="11">
        <v>195781714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28770202</v>
      </c>
      <c r="K109" s="11">
        <v>27482159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1843358</v>
      </c>
      <c r="K110" s="11">
        <v>12343167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676868</v>
      </c>
      <c r="K111" s="11">
        <v>676868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3367841</v>
      </c>
      <c r="K113" s="11">
        <v>1725840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46444595</v>
      </c>
      <c r="K114" s="11">
        <v>48563089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2582722165</v>
      </c>
      <c r="K115" s="10">
        <f>K70+K87+K91+K101+K114</f>
        <v>2587830431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608580439</v>
      </c>
      <c r="K116" s="12">
        <v>700597692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A3" sqref="A3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286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386980223</v>
      </c>
      <c r="K8" s="14">
        <f>SUM(K9:K10)</f>
        <v>386980223</v>
      </c>
      <c r="L8" s="14">
        <f>SUM(L9:L10)</f>
        <v>419012057</v>
      </c>
      <c r="M8" s="14">
        <f>SUM(M9:M10)</f>
        <v>419012057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378290623</v>
      </c>
      <c r="K9" s="11">
        <v>378290623</v>
      </c>
      <c r="L9" s="11">
        <v>404675250</v>
      </c>
      <c r="M9" s="11">
        <v>404675250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8689600</v>
      </c>
      <c r="K10" s="11">
        <v>8689600</v>
      </c>
      <c r="L10" s="11">
        <v>14336807</v>
      </c>
      <c r="M10" s="11">
        <v>14336807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383185257</v>
      </c>
      <c r="K11" s="10">
        <f>K12+K13+K17+K21+K22+K23+K26+K27</f>
        <v>383185257</v>
      </c>
      <c r="L11" s="10">
        <f>L12+L13+L17+L21+L22+L23+L26+L27</f>
        <v>376340936</v>
      </c>
      <c r="M11" s="10">
        <f>M12+M13+M17+M21+M22+M23+M26+M27</f>
        <v>376340936</v>
      </c>
      <c r="N11" s="92"/>
      <c r="R11" s="83"/>
      <c r="S11" s="83"/>
      <c r="T11" s="83"/>
      <c r="U11" s="83"/>
    </row>
    <row r="12" spans="1:21" x14ac:dyDescent="0.2">
      <c r="A12" s="192" t="s">
        <v>285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-17488750</v>
      </c>
      <c r="K12" s="96">
        <v>-17488750</v>
      </c>
      <c r="L12" s="11">
        <v>6044482</v>
      </c>
      <c r="M12" s="96">
        <v>6044482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253071092</v>
      </c>
      <c r="K13" s="10">
        <f>SUM(K14:K16)</f>
        <v>253071092</v>
      </c>
      <c r="L13" s="10">
        <f>SUM(L14:L16)</f>
        <v>249798376</v>
      </c>
      <c r="M13" s="10">
        <f>SUM(M14:M16)</f>
        <v>249798376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145154229</v>
      </c>
      <c r="K14" s="11">
        <v>145154229</v>
      </c>
      <c r="L14" s="11">
        <v>135332077</v>
      </c>
      <c r="M14" s="11">
        <v>135332077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63465101</v>
      </c>
      <c r="K15" s="11">
        <v>63465101</v>
      </c>
      <c r="L15" s="11">
        <v>66929513</v>
      </c>
      <c r="M15" s="11">
        <v>66929513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44451762</v>
      </c>
      <c r="K16" s="11">
        <v>44451762</v>
      </c>
      <c r="L16" s="11">
        <v>47536786</v>
      </c>
      <c r="M16" s="11">
        <v>47536786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82196406</v>
      </c>
      <c r="K17" s="10">
        <f>SUM(K18:K20)</f>
        <v>82196406</v>
      </c>
      <c r="L17" s="10">
        <f>SUM(L18:L20)</f>
        <v>75373659</v>
      </c>
      <c r="M17" s="10">
        <f>SUM(M18:M20)</f>
        <v>75373659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50460534</v>
      </c>
      <c r="K18" s="11">
        <v>50460534</v>
      </c>
      <c r="L18" s="11">
        <v>45412508</v>
      </c>
      <c r="M18" s="11">
        <v>45412508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20564414</v>
      </c>
      <c r="K19" s="11">
        <v>20564414</v>
      </c>
      <c r="L19" s="11">
        <v>18650128</v>
      </c>
      <c r="M19" s="11">
        <v>18650128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11171458</v>
      </c>
      <c r="K20" s="11">
        <v>11171458</v>
      </c>
      <c r="L20" s="11">
        <v>11311023</v>
      </c>
      <c r="M20" s="11">
        <v>11311023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17574895</v>
      </c>
      <c r="K21" s="11">
        <v>17574895</v>
      </c>
      <c r="L21" s="11">
        <v>19505482</v>
      </c>
      <c r="M21" s="11">
        <v>19505482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43322557</v>
      </c>
      <c r="K22" s="11">
        <v>43322557</v>
      </c>
      <c r="L22" s="11">
        <v>13999787</v>
      </c>
      <c r="M22" s="11">
        <v>13999787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-3830326</v>
      </c>
      <c r="K23" s="10">
        <f>SUM(K24:K25)</f>
        <v>-3830326</v>
      </c>
      <c r="L23" s="10">
        <f>SUM(L24:L25)</f>
        <v>-197511</v>
      </c>
      <c r="M23" s="10">
        <f>SUM(M24:M25)</f>
        <v>-197511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-3830326</v>
      </c>
      <c r="K25" s="11">
        <v>-3830326</v>
      </c>
      <c r="L25" s="11">
        <v>-197511</v>
      </c>
      <c r="M25" s="11">
        <v>-197511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0</v>
      </c>
      <c r="K26" s="130">
        <v>0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8339383</v>
      </c>
      <c r="K27" s="11">
        <v>8339383</v>
      </c>
      <c r="L27" s="11">
        <v>11816661</v>
      </c>
      <c r="M27" s="11">
        <v>11816661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5579374</v>
      </c>
      <c r="K28" s="10">
        <f>SUM(K29:K33)</f>
        <v>5579374</v>
      </c>
      <c r="L28" s="10">
        <f>SUM(L29:L33)</f>
        <v>8118252</v>
      </c>
      <c r="M28" s="10">
        <f>SUM(M29:M33)</f>
        <v>8118252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287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2971405</v>
      </c>
      <c r="K29" s="11">
        <v>2971405</v>
      </c>
      <c r="L29" s="11">
        <v>4525341</v>
      </c>
      <c r="M29" s="11">
        <v>4525341</v>
      </c>
      <c r="N29" s="92"/>
      <c r="P29" s="92"/>
      <c r="R29" s="83"/>
      <c r="S29" s="83"/>
      <c r="T29" s="83"/>
      <c r="U29" s="83"/>
    </row>
    <row r="30" spans="1:21" x14ac:dyDescent="0.2">
      <c r="A30" s="192" t="s">
        <v>300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2379458</v>
      </c>
      <c r="K30" s="11">
        <v>2379458</v>
      </c>
      <c r="L30" s="11">
        <v>3592911</v>
      </c>
      <c r="M30" s="11">
        <v>3592911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228511</v>
      </c>
      <c r="K32" s="129">
        <v>228511</v>
      </c>
      <c r="L32" s="11">
        <v>0</v>
      </c>
      <c r="M32" s="127">
        <v>0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13593915</v>
      </c>
      <c r="K34" s="10">
        <f>SUM(K35:K38)</f>
        <v>13593915</v>
      </c>
      <c r="L34" s="10">
        <f>SUM(L35:L38)</f>
        <v>10756228</v>
      </c>
      <c r="M34" s="10">
        <f>SUM(M35:M38)</f>
        <v>10756228</v>
      </c>
      <c r="N34" s="92"/>
      <c r="R34" s="83"/>
      <c r="S34" s="83"/>
      <c r="T34" s="83"/>
      <c r="U34" s="83"/>
    </row>
    <row r="35" spans="1:21" x14ac:dyDescent="0.2">
      <c r="A35" s="192" t="s">
        <v>301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483442</v>
      </c>
      <c r="K35" s="11">
        <v>483442</v>
      </c>
      <c r="L35" s="11">
        <v>516934</v>
      </c>
      <c r="M35" s="11">
        <v>516934</v>
      </c>
      <c r="N35" s="92"/>
      <c r="R35" s="83"/>
      <c r="S35" s="83"/>
      <c r="T35" s="83"/>
      <c r="U35" s="83"/>
    </row>
    <row r="36" spans="1:21" x14ac:dyDescent="0.2">
      <c r="A36" s="192" t="s">
        <v>302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13110473</v>
      </c>
      <c r="K36" s="11">
        <v>13110473</v>
      </c>
      <c r="L36" s="11">
        <v>9939023</v>
      </c>
      <c r="M36" s="11">
        <v>9939023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0</v>
      </c>
      <c r="K37" s="11">
        <v>0</v>
      </c>
      <c r="L37" s="11">
        <v>300271</v>
      </c>
      <c r="M37" s="11">
        <v>300271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392559597</v>
      </c>
      <c r="K43" s="10">
        <f>K8+K28+K39+K41</f>
        <v>392559597</v>
      </c>
      <c r="L43" s="10">
        <f>L8+L28+L39+L41</f>
        <v>427130309</v>
      </c>
      <c r="M43" s="10">
        <f>M8+M28+M39+M41</f>
        <v>427130309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396779172</v>
      </c>
      <c r="K44" s="10">
        <f>K11+K34+K40+K42</f>
        <v>396779172</v>
      </c>
      <c r="L44" s="10">
        <f>L11+L34+L40+L42</f>
        <v>387097164</v>
      </c>
      <c r="M44" s="10">
        <f>M11+M34+M40+M42</f>
        <v>387097164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-4219575</v>
      </c>
      <c r="K45" s="10">
        <f>K43-K44</f>
        <v>-4219575</v>
      </c>
      <c r="L45" s="10">
        <f>L43-L44</f>
        <v>40033145</v>
      </c>
      <c r="M45" s="10">
        <f>M43-M44</f>
        <v>40033145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0</v>
      </c>
      <c r="K46" s="10">
        <f>IF(K43&gt;K44,K43-K44,0)</f>
        <v>0</v>
      </c>
      <c r="L46" s="10">
        <f>IF(L43&gt;L44,L43-L44,0)</f>
        <v>40033145</v>
      </c>
      <c r="M46" s="10">
        <f>IF(M43&gt;M44,M43-M44,0)</f>
        <v>40033145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4219575</v>
      </c>
      <c r="K47" s="10">
        <f>IF(K44&gt;K43,K44-K43,0)</f>
        <v>4219575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0</v>
      </c>
      <c r="K48" s="11">
        <v>0</v>
      </c>
      <c r="L48" s="11">
        <v>0</v>
      </c>
      <c r="M48" s="11">
        <v>0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-4219575</v>
      </c>
      <c r="K49" s="10">
        <f>K45-K48</f>
        <v>-4219575</v>
      </c>
      <c r="L49" s="10">
        <f>L45-L48</f>
        <v>40033145</v>
      </c>
      <c r="M49" s="10">
        <f>M45-M48</f>
        <v>40033145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0</v>
      </c>
      <c r="K50" s="10">
        <f>IF(K49&gt;0,K49,0)</f>
        <v>0</v>
      </c>
      <c r="L50" s="10">
        <f>IF(L49&gt;0,L49,0)</f>
        <v>40033145</v>
      </c>
      <c r="M50" s="10">
        <f>IF(M49&gt;0,M49,0)</f>
        <v>40033145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4219575</v>
      </c>
      <c r="K51" s="13">
        <f>IF(K49&lt;0,-K49,0)</f>
        <v>4219575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-4219575</v>
      </c>
      <c r="K57" s="9">
        <f>K49</f>
        <v>-4219575</v>
      </c>
      <c r="L57" s="9">
        <f>L49</f>
        <v>40033145</v>
      </c>
      <c r="M57" s="9">
        <f>M49</f>
        <v>40033145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-4219575</v>
      </c>
      <c r="K68" s="13">
        <f>K57+K67</f>
        <v>-4219575</v>
      </c>
      <c r="L68" s="13">
        <f>L57+L67</f>
        <v>40033145</v>
      </c>
      <c r="M68" s="13">
        <f>M57+M67</f>
        <v>40033145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A3" sqref="A3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-4219575</v>
      </c>
      <c r="K8" s="11">
        <v>40033145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17574895</v>
      </c>
      <c r="K9" s="11">
        <v>19505482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0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14831583</v>
      </c>
      <c r="K11" s="11">
        <v>0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0</v>
      </c>
      <c r="K12" s="11">
        <v>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6116898</v>
      </c>
      <c r="K13" s="11">
        <v>3540771.66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34303801</v>
      </c>
      <c r="K14" s="10">
        <f>SUM(K8:K13)</f>
        <v>63079398.659999996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7680848</v>
      </c>
      <c r="K15" s="11">
        <v>7745367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0</v>
      </c>
      <c r="K16" s="11">
        <v>69384264.659999996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24887269</v>
      </c>
      <c r="K17" s="11">
        <v>457144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2724689</v>
      </c>
      <c r="K18" s="96">
        <v>14126559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35292806</v>
      </c>
      <c r="K19" s="10">
        <f>SUM(K15:K18)</f>
        <v>91713334.659999996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0</v>
      </c>
      <c r="K20" s="10">
        <f>IF(K14&gt;K19,K14-K19,0)</f>
        <v>0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989005</v>
      </c>
      <c r="K21" s="10">
        <f>IF(K19&gt;K14,K19-K14,0)</f>
        <v>28633936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832339</v>
      </c>
      <c r="K23" s="11">
        <v>3614231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0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366778</v>
      </c>
      <c r="K25" s="11">
        <v>1380021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817995</v>
      </c>
      <c r="K27" s="11">
        <v>2631323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2017112</v>
      </c>
      <c r="K28" s="10">
        <f>SUM(K23:K27)</f>
        <v>7625575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6280206</v>
      </c>
      <c r="K29" s="11">
        <v>13599155.140000001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84690</v>
      </c>
      <c r="K30" s="11">
        <v>1844722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1850000</v>
      </c>
      <c r="K31" s="11">
        <v>6484697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8214896</v>
      </c>
      <c r="K32" s="10">
        <f>SUM(K29:K31)</f>
        <v>21928574.140000001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6197784</v>
      </c>
      <c r="K34" s="10">
        <f>IF(K32&gt;K28,K32-K28,0)</f>
        <v>14302999.140000001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/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139617774</v>
      </c>
      <c r="K37" s="11">
        <v>38109553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0</v>
      </c>
      <c r="K38" s="11"/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139617774</v>
      </c>
      <c r="K39" s="10">
        <f>SUM(K36:K38)</f>
        <v>38109553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127285443</v>
      </c>
      <c r="K40" s="96">
        <v>54220619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/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170000</v>
      </c>
      <c r="K42" s="96">
        <v>183044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0</v>
      </c>
      <c r="K43" s="11"/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/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127455443</v>
      </c>
      <c r="K45" s="10">
        <f>SUM(K40:K44)</f>
        <v>54403663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12162331</v>
      </c>
      <c r="K46" s="10">
        <f>IF(K39&gt;K45,K39-K45,0)</f>
        <v>0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0</v>
      </c>
      <c r="K47" s="10">
        <f>IF(K45&gt;K39,K45-K39,0)</f>
        <v>16294110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4975542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59231045.140000001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72907990</v>
      </c>
      <c r="K50" s="11">
        <v>88785415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4975541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0</v>
      </c>
      <c r="K52" s="11">
        <v>59231045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77883531</v>
      </c>
      <c r="K53" s="13">
        <f>K50+K51-K52</f>
        <v>29554370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A21" sqref="A21:H21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1084000600</v>
      </c>
      <c r="K7" s="9">
        <v>1084000600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45763751</v>
      </c>
      <c r="K8" s="11">
        <v>45763751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5523313</v>
      </c>
      <c r="K9" s="96">
        <v>5523313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902407</v>
      </c>
      <c r="K10" s="11">
        <v>202576244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201673837</v>
      </c>
      <c r="K11" s="11">
        <v>40033145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1337863908</v>
      </c>
      <c r="K16" s="10">
        <f>SUM(K7:K15)</f>
        <v>1377897053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203554382</v>
      </c>
      <c r="K22" s="11">
        <v>40033145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203554382</v>
      </c>
      <c r="K23" s="13">
        <f>SUM(K17:K22)</f>
        <v>40033145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2015-02-11T08:46:11Z</cp:lastPrinted>
  <dcterms:created xsi:type="dcterms:W3CDTF">2008-10-17T11:51:54Z</dcterms:created>
  <dcterms:modified xsi:type="dcterms:W3CDTF">2015-04-23T14:48:01Z</dcterms:modified>
</cp:coreProperties>
</file>